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251\control_interno\Año 2024\15. GESTION DEL RIESGO MAPA DE RIESGOS\01. MAPA DE RIESGOS\III CUATRIMESTRE\"/>
    </mc:Choice>
  </mc:AlternateContent>
  <bookViews>
    <workbookView xWindow="0" yWindow="0" windowWidth="20490" windowHeight="7650" activeTab="1"/>
  </bookViews>
  <sheets>
    <sheet name="Portada" sheetId="1" r:id="rId1"/>
    <sheet name="Riesg Gestión " sheetId="2" r:id="rId2"/>
    <sheet name="Riesg Corrupc" sheetId="3" r:id="rId3"/>
    <sheet name="Tabla probabilidad" sheetId="4" r:id="rId4"/>
    <sheet name="Tabla Impacto" sheetId="5" r:id="rId5"/>
    <sheet name="Tabla Valoración controles" sheetId="6" r:id="rId6"/>
    <sheet name="Opciones Tratamiento" sheetId="7" state="hidden" r:id="rId7"/>
    <sheet name="Hoja1" sheetId="8" state="hidden" r:id="rId8"/>
  </sheets>
  <externalReferences>
    <externalReference r:id="rId9"/>
    <externalReference r:id="rId10"/>
    <externalReference r:id="rId11"/>
    <externalReference r:id="rId12"/>
    <externalReference r:id="rId13"/>
  </externalReferences>
  <definedNames>
    <definedName name="_xlnm._FilterDatabase" localSheetId="2" hidden="1">'Riesg Corrupc'!$A$12:$BJ$33</definedName>
    <definedName name="_xlnm._FilterDatabase" localSheetId="1" hidden="1">'Riesg Gestión '!$B$9:$BB$63</definedName>
  </definedNames>
  <calcPr calcId="162913"/>
  <extLst>
    <ext uri="GoogleSheetsCustomDataVersion2">
      <go:sheetsCustomData xmlns:go="http://customooxmlschemas.google.com/" r:id="rId17" roundtripDataChecksum="AEA3el8iskykec2e9+XpEkOiQQbSoNvyhik/eJduarc="/>
    </ext>
  </extLst>
</workbook>
</file>

<file path=xl/calcChain.xml><?xml version="1.0" encoding="utf-8"?>
<calcChain xmlns="http://schemas.openxmlformats.org/spreadsheetml/2006/main">
  <c r="F152" i="5" l="1"/>
  <c r="F151" i="5"/>
  <c r="F150" i="5"/>
  <c r="F149" i="5"/>
  <c r="F148" i="5"/>
  <c r="F147" i="5"/>
  <c r="F146" i="5"/>
  <c r="F145" i="5"/>
  <c r="F144" i="5"/>
  <c r="F143" i="5"/>
  <c r="F142" i="5"/>
  <c r="F141" i="5"/>
  <c r="AO33" i="3"/>
  <c r="AL33" i="3"/>
  <c r="AW33" i="3" s="1"/>
  <c r="AV33" i="3" s="1"/>
  <c r="AO32" i="3"/>
  <c r="AL32" i="3"/>
  <c r="AW32" i="3" s="1"/>
  <c r="AV32" i="3" s="1"/>
  <c r="AH32" i="3"/>
  <c r="AC32" i="3"/>
  <c r="AD32" i="3" s="1"/>
  <c r="I32" i="3"/>
  <c r="AI32" i="3" s="1"/>
  <c r="AO31" i="3"/>
  <c r="AL31" i="3"/>
  <c r="AI31" i="3"/>
  <c r="AH31" i="3"/>
  <c r="AW31" i="3" s="1"/>
  <c r="AV31" i="3" s="1"/>
  <c r="AC31" i="3"/>
  <c r="AD31" i="3" s="1"/>
  <c r="I31" i="3"/>
  <c r="J31" i="3" s="1"/>
  <c r="AS31" i="3" s="1"/>
  <c r="AO30" i="3"/>
  <c r="AL30" i="3"/>
  <c r="AS30" i="3" s="1"/>
  <c r="AH30" i="3"/>
  <c r="AD30" i="3"/>
  <c r="AC30" i="3"/>
  <c r="I30" i="3"/>
  <c r="J30" i="3" s="1"/>
  <c r="AO29" i="3"/>
  <c r="AL29" i="3"/>
  <c r="AH29" i="3"/>
  <c r="AW29" i="3" s="1"/>
  <c r="AV29" i="3" s="1"/>
  <c r="AC29" i="3"/>
  <c r="AD29" i="3" s="1"/>
  <c r="J29" i="3"/>
  <c r="I29" i="3"/>
  <c r="AI29" i="3" s="1"/>
  <c r="AO28" i="3"/>
  <c r="AL28" i="3"/>
  <c r="AH28" i="3"/>
  <c r="AW28" i="3" s="1"/>
  <c r="AV28" i="3" s="1"/>
  <c r="AC28" i="3"/>
  <c r="AD28" i="3" s="1"/>
  <c r="I28" i="3"/>
  <c r="AI28" i="3" s="1"/>
  <c r="AS27" i="3"/>
  <c r="AU27" i="3" s="1"/>
  <c r="AO27" i="3"/>
  <c r="AL27" i="3"/>
  <c r="AW27" i="3" s="1"/>
  <c r="AV27" i="3" s="1"/>
  <c r="AO26" i="3"/>
  <c r="AL26" i="3"/>
  <c r="AF26" i="3"/>
  <c r="AG26" i="3" s="1"/>
  <c r="AH26" i="3" s="1"/>
  <c r="AC26" i="3"/>
  <c r="AD26" i="3" s="1"/>
  <c r="I26" i="3"/>
  <c r="J26" i="3" s="1"/>
  <c r="AS26" i="3" s="1"/>
  <c r="AS25" i="3"/>
  <c r="AU25" i="3" s="1"/>
  <c r="AO25" i="3"/>
  <c r="AL25" i="3"/>
  <c r="AW25" i="3" s="1"/>
  <c r="AV25" i="3" s="1"/>
  <c r="AS24" i="3"/>
  <c r="AU24" i="3" s="1"/>
  <c r="AO24" i="3"/>
  <c r="AL24" i="3"/>
  <c r="AW24" i="3" s="1"/>
  <c r="AV24" i="3" s="1"/>
  <c r="AO23" i="3"/>
  <c r="AL23" i="3"/>
  <c r="AF23" i="3"/>
  <c r="AG23" i="3" s="1"/>
  <c r="AH23" i="3" s="1"/>
  <c r="AC23" i="3"/>
  <c r="AD23" i="3" s="1"/>
  <c r="I23" i="3"/>
  <c r="J23" i="3" s="1"/>
  <c r="AS23" i="3" s="1"/>
  <c r="AS22" i="3"/>
  <c r="AU22" i="3" s="1"/>
  <c r="AO22" i="3"/>
  <c r="AL22" i="3"/>
  <c r="AW22" i="3" s="1"/>
  <c r="AV22" i="3" s="1"/>
  <c r="AO21" i="3"/>
  <c r="AL21" i="3"/>
  <c r="AW21" i="3" s="1"/>
  <c r="AV21" i="3" s="1"/>
  <c r="AI21" i="3"/>
  <c r="AF21" i="3"/>
  <c r="AG21" i="3" s="1"/>
  <c r="AH21" i="3" s="1"/>
  <c r="AC21" i="3"/>
  <c r="AD21" i="3" s="1"/>
  <c r="I21" i="3"/>
  <c r="J21" i="3" s="1"/>
  <c r="AS21" i="3" s="1"/>
  <c r="AS20" i="3"/>
  <c r="AU20" i="3" s="1"/>
  <c r="AO20" i="3"/>
  <c r="AL20" i="3"/>
  <c r="AW20" i="3" s="1"/>
  <c r="AV20" i="3" s="1"/>
  <c r="AS19" i="3"/>
  <c r="AU19" i="3" s="1"/>
  <c r="AO19" i="3"/>
  <c r="AL19" i="3"/>
  <c r="AW19" i="3" s="1"/>
  <c r="AV19" i="3" s="1"/>
  <c r="AO18" i="3"/>
  <c r="AL18" i="3"/>
  <c r="AW18" i="3" s="1"/>
  <c r="AV18" i="3" s="1"/>
  <c r="AI18" i="3"/>
  <c r="AF18" i="3"/>
  <c r="AG18" i="3" s="1"/>
  <c r="AH18" i="3" s="1"/>
  <c r="AC18" i="3"/>
  <c r="AD18" i="3" s="1"/>
  <c r="I18" i="3"/>
  <c r="J18" i="3" s="1"/>
  <c r="AS18" i="3" s="1"/>
  <c r="AS17" i="3"/>
  <c r="AU17" i="3" s="1"/>
  <c r="AO17" i="3"/>
  <c r="AL17" i="3"/>
  <c r="AW17" i="3" s="1"/>
  <c r="AV17" i="3" s="1"/>
  <c r="AO16" i="3"/>
  <c r="AL16" i="3"/>
  <c r="AW16" i="3" s="1"/>
  <c r="AV16" i="3" s="1"/>
  <c r="AI16" i="3"/>
  <c r="AF16" i="3"/>
  <c r="AG16" i="3" s="1"/>
  <c r="AH16" i="3" s="1"/>
  <c r="AC16" i="3"/>
  <c r="AD16" i="3" s="1"/>
  <c r="I16" i="3"/>
  <c r="J16" i="3" s="1"/>
  <c r="AS16" i="3" s="1"/>
  <c r="AS15" i="3"/>
  <c r="AU15" i="3" s="1"/>
  <c r="AO15" i="3"/>
  <c r="AL15" i="3"/>
  <c r="AW15" i="3" s="1"/>
  <c r="AV15" i="3" s="1"/>
  <c r="AS14" i="3"/>
  <c r="AU14" i="3" s="1"/>
  <c r="AO14" i="3"/>
  <c r="AL14" i="3"/>
  <c r="AW14" i="3" s="1"/>
  <c r="AV14" i="3" s="1"/>
  <c r="AO13" i="3"/>
  <c r="AL13" i="3"/>
  <c r="AW13" i="3" s="1"/>
  <c r="AV13" i="3" s="1"/>
  <c r="AI13" i="3"/>
  <c r="AF13" i="3"/>
  <c r="AG13" i="3" s="1"/>
  <c r="AH13" i="3" s="1"/>
  <c r="AC13" i="3"/>
  <c r="AD13" i="3" s="1"/>
  <c r="I13" i="3"/>
  <c r="J13" i="3" s="1"/>
  <c r="AS13" i="3" s="1"/>
  <c r="Y61" i="2"/>
  <c r="AA61" i="2" s="1"/>
  <c r="U61" i="2"/>
  <c r="R61" i="2"/>
  <c r="AC61" i="2" s="1"/>
  <c r="AB61" i="2" s="1"/>
  <c r="O61" i="2"/>
  <c r="N61" i="2"/>
  <c r="M61" i="2"/>
  <c r="J61" i="2"/>
  <c r="I61" i="2"/>
  <c r="AD60" i="2"/>
  <c r="AA60" i="2"/>
  <c r="U60" i="2"/>
  <c r="R60" i="2"/>
  <c r="O60" i="2"/>
  <c r="M60" i="2"/>
  <c r="N60" i="2" s="1"/>
  <c r="AC60" i="2" s="1"/>
  <c r="AB60" i="2" s="1"/>
  <c r="J60" i="2"/>
  <c r="Y60" i="2" s="1"/>
  <c r="Z60" i="2" s="1"/>
  <c r="I60" i="2"/>
  <c r="U59" i="2"/>
  <c r="R59" i="2"/>
  <c r="L59" i="2"/>
  <c r="M59" i="2" s="1"/>
  <c r="N59" i="2" s="1"/>
  <c r="AC59" i="2" s="1"/>
  <c r="AB59" i="2" s="1"/>
  <c r="I59" i="2"/>
  <c r="Y58" i="2"/>
  <c r="U58" i="2"/>
  <c r="R58" i="2"/>
  <c r="AC58" i="2" s="1"/>
  <c r="AB58" i="2" s="1"/>
  <c r="Y57" i="2"/>
  <c r="U57" i="2"/>
  <c r="R57" i="2"/>
  <c r="AC57" i="2" s="1"/>
  <c r="AB57" i="2" s="1"/>
  <c r="Y56" i="2"/>
  <c r="U56" i="2"/>
  <c r="R56" i="2"/>
  <c r="AC56" i="2" s="1"/>
  <c r="AB56" i="2" s="1"/>
  <c r="Y55" i="2"/>
  <c r="U55" i="2"/>
  <c r="R55" i="2"/>
  <c r="AC55" i="2" s="1"/>
  <c r="AB55" i="2" s="1"/>
  <c r="Y54" i="2"/>
  <c r="U54" i="2"/>
  <c r="R54" i="2"/>
  <c r="AC54" i="2" s="1"/>
  <c r="AB54" i="2" s="1"/>
  <c r="Y53" i="2"/>
  <c r="U53" i="2"/>
  <c r="R53" i="2"/>
  <c r="AC53" i="2" s="1"/>
  <c r="AB53" i="2" s="1"/>
  <c r="Y52" i="2"/>
  <c r="U52" i="2"/>
  <c r="R52" i="2"/>
  <c r="AC52" i="2" s="1"/>
  <c r="AB52" i="2" s="1"/>
  <c r="O52" i="2"/>
  <c r="N52" i="2"/>
  <c r="M52" i="2"/>
  <c r="J52" i="2"/>
  <c r="I52" i="2"/>
  <c r="AA51" i="2"/>
  <c r="Z51" i="2"/>
  <c r="Y51" i="2"/>
  <c r="U51" i="2"/>
  <c r="AC51" i="2" s="1"/>
  <c r="AB51" i="2" s="1"/>
  <c r="AD51" i="2" s="1"/>
  <c r="J51" i="2"/>
  <c r="U50" i="2"/>
  <c r="R50" i="2"/>
  <c r="O50" i="2"/>
  <c r="M50" i="2"/>
  <c r="N50" i="2" s="1"/>
  <c r="AC50" i="2" s="1"/>
  <c r="AB50" i="2" s="1"/>
  <c r="J50" i="2"/>
  <c r="Y50" i="2" s="1"/>
  <c r="Z50" i="2" s="1"/>
  <c r="AD50" i="2" s="1"/>
  <c r="I50" i="2"/>
  <c r="U49" i="2"/>
  <c r="R49" i="2"/>
  <c r="N49" i="2"/>
  <c r="AC49" i="2" s="1"/>
  <c r="AB49" i="2" s="1"/>
  <c r="M49" i="2"/>
  <c r="J49" i="2"/>
  <c r="Y49" i="2" s="1"/>
  <c r="Z49" i="2" s="1"/>
  <c r="AD49" i="2" s="1"/>
  <c r="I49" i="2"/>
  <c r="O49" i="2" s="1"/>
  <c r="AC48" i="2"/>
  <c r="AB48" i="2" s="1"/>
  <c r="U48" i="2"/>
  <c r="R48" i="2"/>
  <c r="N48" i="2"/>
  <c r="M48" i="2"/>
  <c r="I48" i="2"/>
  <c r="J48" i="2" s="1"/>
  <c r="AC47" i="2"/>
  <c r="AB47" i="2" s="1"/>
  <c r="U47" i="2"/>
  <c r="R47" i="2"/>
  <c r="N47" i="2"/>
  <c r="M47" i="2"/>
  <c r="I47" i="2"/>
  <c r="U46" i="2"/>
  <c r="R46" i="2"/>
  <c r="M46" i="2"/>
  <c r="N46" i="2" s="1"/>
  <c r="I46" i="2"/>
  <c r="U45" i="2"/>
  <c r="R45" i="2"/>
  <c r="M45" i="2"/>
  <c r="J45" i="2"/>
  <c r="I45" i="2"/>
  <c r="AB44" i="2"/>
  <c r="Y44" i="2"/>
  <c r="U44" i="2"/>
  <c r="R44" i="2"/>
  <c r="AC44" i="2" s="1"/>
  <c r="Y43" i="2"/>
  <c r="U43" i="2"/>
  <c r="R43" i="2"/>
  <c r="AC43" i="2" s="1"/>
  <c r="AB43" i="2" s="1"/>
  <c r="AB42" i="2"/>
  <c r="U42" i="2"/>
  <c r="R42" i="2"/>
  <c r="AC42" i="2" s="1"/>
  <c r="M42" i="2"/>
  <c r="N42" i="2" s="1"/>
  <c r="L42" i="2"/>
  <c r="I42" i="2"/>
  <c r="U41" i="2"/>
  <c r="R41" i="2"/>
  <c r="U40" i="2"/>
  <c r="R40" i="2"/>
  <c r="U39" i="2"/>
  <c r="R39" i="2"/>
  <c r="M39" i="2"/>
  <c r="N39" i="2" s="1"/>
  <c r="L39" i="2"/>
  <c r="J39" i="2"/>
  <c r="I39" i="2"/>
  <c r="O39" i="2" s="1"/>
  <c r="AC38" i="2"/>
  <c r="AB38" i="2" s="1"/>
  <c r="U38" i="2"/>
  <c r="R38" i="2"/>
  <c r="Y38" i="2" s="1"/>
  <c r="AC37" i="2"/>
  <c r="AB37" i="2" s="1"/>
  <c r="U37" i="2"/>
  <c r="R37" i="2"/>
  <c r="U36" i="2"/>
  <c r="R36" i="2"/>
  <c r="O36" i="2"/>
  <c r="N36" i="2"/>
  <c r="AC36" i="2" s="1"/>
  <c r="AB36" i="2" s="1"/>
  <c r="M36" i="2"/>
  <c r="L36" i="2"/>
  <c r="J36" i="2"/>
  <c r="I36" i="2"/>
  <c r="AC35" i="2"/>
  <c r="AB35" i="2"/>
  <c r="AA35" i="2"/>
  <c r="U35" i="2"/>
  <c r="R35" i="2"/>
  <c r="Y35" i="2" s="1"/>
  <c r="Z35" i="2" s="1"/>
  <c r="AD35" i="2" s="1"/>
  <c r="AC34" i="2"/>
  <c r="AB34" i="2"/>
  <c r="U34" i="2"/>
  <c r="R34" i="2"/>
  <c r="Y34" i="2" s="1"/>
  <c r="Z34" i="2" s="1"/>
  <c r="AD34" i="2" s="1"/>
  <c r="U33" i="2"/>
  <c r="R33" i="2"/>
  <c r="Y33" i="2" s="1"/>
  <c r="Z33" i="2" s="1"/>
  <c r="L33" i="2"/>
  <c r="M33" i="2" s="1"/>
  <c r="J33" i="2"/>
  <c r="I33" i="2"/>
  <c r="AC32" i="2"/>
  <c r="AB32" i="2"/>
  <c r="Z32" i="2"/>
  <c r="AD32" i="2" s="1"/>
  <c r="Y32" i="2"/>
  <c r="AA32" i="2" s="1"/>
  <c r="U32" i="2"/>
  <c r="R32" i="2"/>
  <c r="AC31" i="2"/>
  <c r="AB31" i="2"/>
  <c r="Z31" i="2"/>
  <c r="Y31" i="2"/>
  <c r="AA31" i="2" s="1"/>
  <c r="U31" i="2"/>
  <c r="R31" i="2"/>
  <c r="AB30" i="2"/>
  <c r="U30" i="2"/>
  <c r="R30" i="2"/>
  <c r="M30" i="2"/>
  <c r="N30" i="2" s="1"/>
  <c r="AC30" i="2" s="1"/>
  <c r="L30" i="2"/>
  <c r="I30" i="2"/>
  <c r="O30" i="2" s="1"/>
  <c r="AC29" i="2"/>
  <c r="AB29" i="2"/>
  <c r="Z29" i="2"/>
  <c r="AD29" i="2" s="1"/>
  <c r="U29" i="2"/>
  <c r="Y29" i="2" s="1"/>
  <c r="AA29" i="2" s="1"/>
  <c r="AC28" i="2"/>
  <c r="AB28" i="2" s="1"/>
  <c r="Y28" i="2"/>
  <c r="U28" i="2"/>
  <c r="AC27" i="2"/>
  <c r="AB27" i="2" s="1"/>
  <c r="U27" i="2"/>
  <c r="N27" i="2"/>
  <c r="M27" i="2"/>
  <c r="L27" i="2"/>
  <c r="I27" i="2"/>
  <c r="AC26" i="2"/>
  <c r="AB26" i="2" s="1"/>
  <c r="AA26" i="2"/>
  <c r="Z26" i="2"/>
  <c r="Y26" i="2"/>
  <c r="U26" i="2"/>
  <c r="U25" i="2"/>
  <c r="L25" i="2"/>
  <c r="M25" i="2" s="1"/>
  <c r="N25" i="2" s="1"/>
  <c r="AC25" i="2" s="1"/>
  <c r="AB25" i="2" s="1"/>
  <c r="I25" i="2"/>
  <c r="U24" i="2"/>
  <c r="R24" i="2"/>
  <c r="AC24" i="2" s="1"/>
  <c r="AB24" i="2" s="1"/>
  <c r="U23" i="2"/>
  <c r="R23" i="2"/>
  <c r="L23" i="2"/>
  <c r="M23" i="2" s="1"/>
  <c r="N23" i="2" s="1"/>
  <c r="I23" i="2"/>
  <c r="J23" i="2" s="1"/>
  <c r="Y22" i="2"/>
  <c r="U22" i="2"/>
  <c r="R22" i="2"/>
  <c r="O22" i="2"/>
  <c r="N22" i="2"/>
  <c r="AC22" i="2" s="1"/>
  <c r="AB22" i="2" s="1"/>
  <c r="L22" i="2"/>
  <c r="J22" i="2"/>
  <c r="I22" i="2"/>
  <c r="AC21" i="2"/>
  <c r="AB21" i="2"/>
  <c r="AA21" i="2"/>
  <c r="Z21" i="2"/>
  <c r="AD21" i="2" s="1"/>
  <c r="Y21" i="2"/>
  <c r="U21" i="2"/>
  <c r="R21" i="2"/>
  <c r="AB20" i="2"/>
  <c r="U20" i="2"/>
  <c r="R20" i="2"/>
  <c r="N20" i="2"/>
  <c r="AC20" i="2" s="1"/>
  <c r="L20" i="2"/>
  <c r="I20" i="2"/>
  <c r="O20" i="2" s="1"/>
  <c r="Y19" i="2"/>
  <c r="Z19" i="2" s="1"/>
  <c r="U19" i="2"/>
  <c r="R19" i="2"/>
  <c r="U18" i="2"/>
  <c r="Y18" i="2" s="1"/>
  <c r="R18" i="2"/>
  <c r="AC18" i="2" s="1"/>
  <c r="AB18" i="2" s="1"/>
  <c r="U17" i="2"/>
  <c r="R17" i="2"/>
  <c r="AC17" i="2" s="1"/>
  <c r="AB17" i="2" s="1"/>
  <c r="O17" i="2"/>
  <c r="N17" i="2"/>
  <c r="M17" i="2"/>
  <c r="J17" i="2"/>
  <c r="Y17" i="2" s="1"/>
  <c r="I17" i="2"/>
  <c r="AC16" i="2"/>
  <c r="AB16" i="2" s="1"/>
  <c r="U16" i="2"/>
  <c r="R16" i="2"/>
  <c r="O16" i="2"/>
  <c r="N16" i="2"/>
  <c r="M16" i="2"/>
  <c r="J16" i="2"/>
  <c r="I16" i="2"/>
  <c r="AC15" i="2"/>
  <c r="AB15" i="2" s="1"/>
  <c r="AA15" i="2"/>
  <c r="Y15" i="2"/>
  <c r="Z15" i="2" s="1"/>
  <c r="AD15" i="2" s="1"/>
  <c r="U15" i="2"/>
  <c r="R15" i="2"/>
  <c r="AC14" i="2"/>
  <c r="AB14" i="2" s="1"/>
  <c r="Y14" i="2"/>
  <c r="Z14" i="2" s="1"/>
  <c r="AD14" i="2" s="1"/>
  <c r="U14" i="2"/>
  <c r="R14" i="2"/>
  <c r="U13" i="2"/>
  <c r="R13" i="2"/>
  <c r="N13" i="2"/>
  <c r="AC13" i="2" s="1"/>
  <c r="AB13" i="2" s="1"/>
  <c r="M13" i="2"/>
  <c r="J13" i="2"/>
  <c r="Y13" i="2" s="1"/>
  <c r="I13" i="2"/>
  <c r="O13" i="2" s="1"/>
  <c r="Z12" i="2"/>
  <c r="U12" i="2"/>
  <c r="R12" i="2"/>
  <c r="Y12" i="2" s="1"/>
  <c r="AA12" i="2" s="1"/>
  <c r="M12" i="2"/>
  <c r="O12" i="2" s="1"/>
  <c r="I12" i="2"/>
  <c r="J12" i="2" s="1"/>
  <c r="U11" i="2"/>
  <c r="R11" i="2"/>
  <c r="Y11" i="2" s="1"/>
  <c r="M11" i="2"/>
  <c r="N11" i="2" s="1"/>
  <c r="AC11" i="2" s="1"/>
  <c r="AB11" i="2" s="1"/>
  <c r="J11" i="2"/>
  <c r="I11" i="2"/>
  <c r="O11" i="2" s="1"/>
  <c r="M24" i="1"/>
  <c r="L24" i="1"/>
  <c r="K24" i="1"/>
  <c r="J24" i="1"/>
  <c r="I24" i="1"/>
  <c r="H24" i="1"/>
  <c r="G24" i="1"/>
  <c r="F24" i="1"/>
  <c r="E24" i="1"/>
  <c r="D24" i="1"/>
  <c r="C24" i="1"/>
  <c r="B24" i="1"/>
  <c r="N23" i="1"/>
  <c r="N22" i="1"/>
  <c r="N21" i="1"/>
  <c r="N20" i="1"/>
  <c r="N19" i="1"/>
  <c r="N18" i="1"/>
  <c r="N17" i="1"/>
  <c r="N16" i="1"/>
  <c r="N15" i="1"/>
  <c r="N14" i="1"/>
  <c r="N13" i="1"/>
  <c r="N12" i="1"/>
  <c r="N24" i="1" s="1"/>
  <c r="N11" i="1"/>
  <c r="N10" i="1"/>
  <c r="B154" i="5"/>
  <c r="B153" i="5"/>
  <c r="B152" i="5"/>
  <c r="H141" i="5"/>
  <c r="Z18" i="2" l="1"/>
  <c r="AD18" i="2" s="1"/>
  <c r="AA18" i="2"/>
  <c r="N33" i="2"/>
  <c r="AC33" i="2" s="1"/>
  <c r="AB33" i="2" s="1"/>
  <c r="AD33" i="2" s="1"/>
  <c r="O33" i="2"/>
  <c r="Z17" i="2"/>
  <c r="AD17" i="2" s="1"/>
  <c r="AA17" i="2"/>
  <c r="Z11" i="2"/>
  <c r="AD11" i="2" s="1"/>
  <c r="AA11" i="2"/>
  <c r="AA13" i="2"/>
  <c r="Z13" i="2"/>
  <c r="AD13" i="2" s="1"/>
  <c r="Y16" i="2"/>
  <c r="AA19" i="2"/>
  <c r="AD26" i="2"/>
  <c r="AC39" i="2"/>
  <c r="AB39" i="2" s="1"/>
  <c r="Y39" i="2"/>
  <c r="AC46" i="2"/>
  <c r="AB46" i="2" s="1"/>
  <c r="AA53" i="2"/>
  <c r="Z53" i="2"/>
  <c r="AD53" i="2" s="1"/>
  <c r="AA55" i="2"/>
  <c r="Z55" i="2"/>
  <c r="AD55" i="2" s="1"/>
  <c r="AA57" i="2"/>
  <c r="Z57" i="2"/>
  <c r="AD57" i="2" s="1"/>
  <c r="AU23" i="3"/>
  <c r="AT23" i="3"/>
  <c r="AA38" i="2"/>
  <c r="Z38" i="2"/>
  <c r="AD38" i="2" s="1"/>
  <c r="AA43" i="2"/>
  <c r="Z43" i="2"/>
  <c r="AD43" i="2" s="1"/>
  <c r="AI26" i="3"/>
  <c r="AT30" i="3"/>
  <c r="AU30" i="3"/>
  <c r="O45" i="2"/>
  <c r="N45" i="2"/>
  <c r="AA14" i="2"/>
  <c r="J20" i="2"/>
  <c r="Y20" i="2" s="1"/>
  <c r="O23" i="2"/>
  <c r="Y24" i="2"/>
  <c r="J27" i="2"/>
  <c r="Y27" i="2" s="1"/>
  <c r="O27" i="2"/>
  <c r="AA28" i="2"/>
  <c r="Z28" i="2"/>
  <c r="AD28" i="2" s="1"/>
  <c r="J30" i="2"/>
  <c r="Y30" i="2" s="1"/>
  <c r="AA34" i="2"/>
  <c r="Y36" i="2"/>
  <c r="AC40" i="2"/>
  <c r="AB40" i="2" s="1"/>
  <c r="Y40" i="2"/>
  <c r="Y45" i="2"/>
  <c r="AC45" i="2"/>
  <c r="AB45" i="2" s="1"/>
  <c r="O47" i="2"/>
  <c r="J47" i="2"/>
  <c r="AU16" i="3"/>
  <c r="AT16" i="3"/>
  <c r="AX16" i="3" s="1"/>
  <c r="AI23" i="3"/>
  <c r="AW26" i="3"/>
  <c r="AV26" i="3" s="1"/>
  <c r="AS29" i="3"/>
  <c r="O42" i="2"/>
  <c r="J42" i="2"/>
  <c r="Y42" i="2" s="1"/>
  <c r="AC23" i="2"/>
  <c r="AB23" i="2" s="1"/>
  <c r="AA52" i="2"/>
  <c r="Z52" i="2"/>
  <c r="AD52" i="2" s="1"/>
  <c r="AA54" i="2"/>
  <c r="Z54" i="2"/>
  <c r="AD54" i="2" s="1"/>
  <c r="AA56" i="2"/>
  <c r="Z56" i="2"/>
  <c r="AD56" i="2" s="1"/>
  <c r="AA58" i="2"/>
  <c r="Z58" i="2"/>
  <c r="AD58" i="2" s="1"/>
  <c r="AU13" i="3"/>
  <c r="AT13" i="3"/>
  <c r="AX13" i="3" s="1"/>
  <c r="AW23" i="3"/>
  <c r="AV23" i="3" s="1"/>
  <c r="N12" i="2"/>
  <c r="AC12" i="2" s="1"/>
  <c r="AB12" i="2" s="1"/>
  <c r="AD12" i="2" s="1"/>
  <c r="AC19" i="2"/>
  <c r="AB19" i="2" s="1"/>
  <c r="AD19" i="2" s="1"/>
  <c r="Z22" i="2"/>
  <c r="AD22" i="2" s="1"/>
  <c r="AA22" i="2"/>
  <c r="Y48" i="2"/>
  <c r="AA50" i="2"/>
  <c r="AU21" i="3"/>
  <c r="AT21" i="3"/>
  <c r="AX21" i="3" s="1"/>
  <c r="AU31" i="3"/>
  <c r="AT31" i="3"/>
  <c r="AX31" i="3" s="1"/>
  <c r="Y23" i="2"/>
  <c r="O25" i="2"/>
  <c r="J25" i="2"/>
  <c r="Y25" i="2" s="1"/>
  <c r="AD31" i="2"/>
  <c r="AA33" i="2"/>
  <c r="Y37" i="2"/>
  <c r="AC41" i="2"/>
  <c r="AB41" i="2" s="1"/>
  <c r="Y41" i="2"/>
  <c r="AA44" i="2"/>
  <c r="Z44" i="2"/>
  <c r="AD44" i="2" s="1"/>
  <c r="J46" i="2"/>
  <c r="Y46" i="2" s="1"/>
  <c r="O46" i="2"/>
  <c r="Y47" i="2"/>
  <c r="AA49" i="2"/>
  <c r="O59" i="2"/>
  <c r="AU18" i="3"/>
  <c r="AT18" i="3"/>
  <c r="AX18" i="3" s="1"/>
  <c r="AU26" i="3"/>
  <c r="AT26" i="3"/>
  <c r="AX26" i="3" s="1"/>
  <c r="O48" i="2"/>
  <c r="AW30" i="3"/>
  <c r="AV30" i="3" s="1"/>
  <c r="AS33" i="3"/>
  <c r="J59" i="2"/>
  <c r="Y59" i="2" s="1"/>
  <c r="J28" i="3"/>
  <c r="AS28" i="3" s="1"/>
  <c r="AI30" i="3"/>
  <c r="J32" i="3"/>
  <c r="AS32" i="3" s="1"/>
  <c r="Z61" i="2"/>
  <c r="AD61" i="2" s="1"/>
  <c r="AT14" i="3"/>
  <c r="AX14" i="3" s="1"/>
  <c r="AT15" i="3"/>
  <c r="AX15" i="3" s="1"/>
  <c r="AT17" i="3"/>
  <c r="AX17" i="3" s="1"/>
  <c r="AT19" i="3"/>
  <c r="AX19" i="3" s="1"/>
  <c r="AT20" i="3"/>
  <c r="AX20" i="3" s="1"/>
  <c r="AT22" i="3"/>
  <c r="AX22" i="3" s="1"/>
  <c r="AT24" i="3"/>
  <c r="AX24" i="3" s="1"/>
  <c r="AT25" i="3"/>
  <c r="AX25" i="3" s="1"/>
  <c r="AT27" i="3"/>
  <c r="AX27" i="3" s="1"/>
  <c r="AU28" i="3" l="1"/>
  <c r="AT28" i="3"/>
  <c r="AX28" i="3" s="1"/>
  <c r="AA46" i="2"/>
  <c r="Z46" i="2"/>
  <c r="AD46" i="2" s="1"/>
  <c r="AU32" i="3"/>
  <c r="AT32" i="3"/>
  <c r="AX32" i="3" s="1"/>
  <c r="AA36" i="2"/>
  <c r="Z36" i="2"/>
  <c r="AD36" i="2" s="1"/>
  <c r="AA25" i="2"/>
  <c r="Z25" i="2"/>
  <c r="AD25" i="2" s="1"/>
  <c r="Z20" i="2"/>
  <c r="AD20" i="2" s="1"/>
  <c r="AA20" i="2"/>
  <c r="AA47" i="2"/>
  <c r="Z47" i="2"/>
  <c r="AD47" i="2" s="1"/>
  <c r="AA48" i="2"/>
  <c r="Z48" i="2"/>
  <c r="AD48" i="2" s="1"/>
  <c r="AA30" i="2"/>
  <c r="Z30" i="2"/>
  <c r="AD30" i="2" s="1"/>
  <c r="Z23" i="2"/>
  <c r="AD23" i="2" s="1"/>
  <c r="AA23" i="2"/>
  <c r="AA42" i="2"/>
  <c r="Z42" i="2"/>
  <c r="AD42" i="2" s="1"/>
  <c r="Z16" i="2"/>
  <c r="AD16" i="2" s="1"/>
  <c r="AA16" i="2"/>
  <c r="Z59" i="2"/>
  <c r="AD59" i="2" s="1"/>
  <c r="AA59" i="2"/>
  <c r="AA41" i="2"/>
  <c r="Z41" i="2"/>
  <c r="AD41" i="2" s="1"/>
  <c r="AU33" i="3"/>
  <c r="AT33" i="3"/>
  <c r="AX33" i="3" s="1"/>
  <c r="AU29" i="3"/>
  <c r="AT29" i="3"/>
  <c r="AX29" i="3" s="1"/>
  <c r="Z45" i="2"/>
  <c r="AD45" i="2" s="1"/>
  <c r="AA45" i="2"/>
  <c r="AX23" i="3"/>
  <c r="AA37" i="2"/>
  <c r="Z37" i="2"/>
  <c r="AD37" i="2" s="1"/>
  <c r="AA40" i="2"/>
  <c r="Z40" i="2"/>
  <c r="AD40" i="2" s="1"/>
  <c r="AA27" i="2"/>
  <c r="Z27" i="2"/>
  <c r="AD27" i="2" s="1"/>
  <c r="Z24" i="2"/>
  <c r="AD24" i="2" s="1"/>
  <c r="AA24" i="2"/>
  <c r="AX30" i="3"/>
  <c r="AA39" i="2"/>
  <c r="Z39" i="2"/>
  <c r="AD39" i="2" s="1"/>
</calcChain>
</file>

<file path=xl/comments1.xml><?xml version="1.0" encoding="utf-8"?>
<comments xmlns="http://schemas.openxmlformats.org/spreadsheetml/2006/main">
  <authors>
    <author/>
  </authors>
  <commentList>
    <comment ref="AY11" authorId="0" shapeId="0">
      <text>
        <r>
          <rPr>
            <sz val="11"/>
            <color theme="1"/>
            <rFont val="Calibri"/>
            <scheme val="minor"/>
          </rPr>
          <t>======
ID#AAABaRNPryY
Sistema Integrado de Gestión - Juan Pedro Gutiérrez    (2024-12-19 18:04:12)
@acorrea@idep.edu.co por favor reportar
_Asignado a acorrea@idep.edu.co_</t>
        </r>
      </text>
    </comment>
    <comment ref="AY12" authorId="0" shapeId="0">
      <text>
        <r>
          <rPr>
            <sz val="11"/>
            <color theme="1"/>
            <rFont val="Calibri"/>
            <scheme val="minor"/>
          </rPr>
          <t>======
ID#AAABaRNPryc
Sistema Integrado de Gestión - Juan Pedro Gutiérrez    (2024-12-19 18:05:36)
@seguimientomipg.piga@idep.edu.co por favor reportar
_Asignado a seguimientomipg.piga@idep.edu.co_</t>
        </r>
      </text>
    </comment>
    <comment ref="AY15" authorId="0" shapeId="0">
      <text>
        <r>
          <rPr>
            <sz val="11"/>
            <color theme="1"/>
            <rFont val="Calibri"/>
            <scheme val="minor"/>
          </rPr>
          <t>======
ID#AAABEdoqjUI
Sistema Integrado de Gestión - Juan Pedro Gutiérrez    (2024-01-17 13:44:58)
@misionalacademica@idep.edu.co por favor completar
_Asignado a misionalacademica@idep.edu.co_</t>
        </r>
      </text>
    </comment>
    <comment ref="AY25" authorId="0" shapeId="0">
      <text>
        <r>
          <rPr>
            <sz val="11"/>
            <color theme="1"/>
            <rFont val="Calibri"/>
            <scheme val="minor"/>
          </rPr>
          <t>======
ID#AAABaRNPr0g
Sistema Integrado de Gestión - Juan Pedro Gutiérrez    (2024-12-19 19:27:58)
@gestiondocumental@idep.edu.copor favor reportar seguimiento
_Asignado a gestiondocumental@idep.edu.copor_</t>
        </r>
      </text>
    </comment>
    <comment ref="AY26" authorId="0" shapeId="0">
      <text>
        <r>
          <rPr>
            <sz val="11"/>
            <color theme="1"/>
            <rFont val="Calibri"/>
            <scheme val="minor"/>
          </rPr>
          <t>======
ID#AAABaRNPr0k
Sistema Integrado de Gestión - Juan Pedro Gutiérrez    (2024-12-19 19:28:06)
@gestiondocumental@idep.edu.copor favor reportar seguimiento
_Asignado a gestiondocumental@idep.edu.copor_</t>
        </r>
      </text>
    </comment>
    <comment ref="AY27" authorId="0" shapeId="0">
      <text>
        <r>
          <rPr>
            <sz val="11"/>
            <color theme="1"/>
            <rFont val="Calibri"/>
            <scheme val="minor"/>
          </rPr>
          <t>======
ID#AAABaRNPr0o
Sistema Integrado de Gestión - Juan Pedro Gutiérrez    (2024-12-19 19:28:11)
@gestiondocumental@idep.edu.copor favor reportar seguimiento
_Asignado a gestiondocumental@idep.edu.copor_</t>
        </r>
      </text>
    </comment>
    <comment ref="AY28" authorId="0" shapeId="0">
      <text>
        <r>
          <rPr>
            <sz val="11"/>
            <color theme="1"/>
            <rFont val="Calibri"/>
            <scheme val="minor"/>
          </rPr>
          <t>======
ID#AAABaRNPr0s
Sistema Integrado de Gestión - Juan Pedro Gutiérrez    (2024-12-19 19:28:18)
@gestiondocumental@idep.edu.copor favor reportar seguimiento
_Asignado a gestiondocumental@idep.edu.copor_</t>
        </r>
      </text>
    </comment>
    <comment ref="AY29" authorId="0" shapeId="0">
      <text>
        <r>
          <rPr>
            <sz val="11"/>
            <color theme="1"/>
            <rFont val="Calibri"/>
            <scheme val="minor"/>
          </rPr>
          <t>======
ID#AAABaRNPr0w
Sistema Integrado de Gestión - Juan Pedro Gutiérrez    (2024-12-19 19:28:23)
@gestiondocumental@idep.edu.copor favor reportar seguimiento
_Asignado a gestiondocumental@idep.edu.copor_</t>
        </r>
      </text>
    </comment>
    <comment ref="AY30" authorId="0" shapeId="0">
      <text>
        <r>
          <rPr>
            <sz val="11"/>
            <color theme="1"/>
            <rFont val="Calibri"/>
            <scheme val="minor"/>
          </rPr>
          <t>======
ID#AAABaRNPr0c
Sistema Integrado de Gestión - Juan Pedro Gutiérrez    (2024-12-19 19:26:20)
@nomina@idep.edu.co por favor reportar seguimiento
_Asignado a nomina@idep.edu.co_</t>
        </r>
      </text>
    </comment>
    <comment ref="AY31" authorId="0" shapeId="0">
      <text>
        <r>
          <rPr>
            <sz val="11"/>
            <color theme="1"/>
            <rFont val="Calibri"/>
            <scheme val="minor"/>
          </rPr>
          <t>======
ID#AAABaRNPr0Y
Sistema Integrado de Gestión - Juan Pedro Gutiérrez    (2024-12-19 19:26:00)
@wfarfan@idep.edu.co por favor reportar seguimiento
_Asignado a wfarfan@idep.edu.co_</t>
        </r>
      </text>
    </comment>
    <comment ref="AY32" authorId="0" shapeId="0">
      <text>
        <r>
          <rPr>
            <sz val="11"/>
            <color theme="1"/>
            <rFont val="Calibri"/>
            <scheme val="minor"/>
          </rPr>
          <t>======
ID#AAABaRNPrzM
Sistema Integrado de Gestión - Juan Pedro Gutiérrez    (2024-12-19 19:25:56)
@wfarfan@idep.edu.co por favor reportar seguimiento
_Asignado a wfarfan@idep.edu.co_</t>
        </r>
      </text>
    </comment>
    <comment ref="AY49" authorId="0" shapeId="0">
      <text>
        <r>
          <rPr>
            <sz val="11"/>
            <color theme="1"/>
            <rFont val="Calibri"/>
            <scheme val="minor"/>
          </rPr>
          <t>======
ID#AAABaRNPr1Y
Sistema Integrado de Gestión - Juan Pedro Gutiérrez    (2024-12-19 19:40:07)
@laura.matiz@idep.edu.co por favor reportar seguimiento
_Asignado a laura.matiz@idep.edu.co_</t>
        </r>
      </text>
    </comment>
    <comment ref="AQ50" authorId="0" shapeId="0">
      <text>
        <r>
          <rPr>
            <sz val="11"/>
            <color theme="1"/>
            <rFont val="Calibri"/>
            <scheme val="minor"/>
          </rPr>
          <t>======
ID#AAABaN-tb-U
Sistema Integrado de Gestión - Juan Pedro Gutiérrez    (2024-12-12 21:21:08)
@soporteinfraestructura@idep.edu.co @clinares@idep.edu.co por favor reportar avance
_Asignado a soporteinfraestructura@idep.edu.co_</t>
        </r>
      </text>
    </comment>
    <comment ref="AY50" authorId="0" shapeId="0">
      <text>
        <r>
          <rPr>
            <sz val="11"/>
            <color theme="1"/>
            <rFont val="Calibri"/>
            <scheme val="minor"/>
          </rPr>
          <t>======
ID#AAABaRNPr00
Sistema Integrado de Gestión - Juan Pedro Gutiérrez    (2024-12-19 19:33:12)
@soporteinfraestructura@idep.edu.co  favor reportar seguimiento
_Asignado a soporteinfraestructura@idep.edu.co_</t>
        </r>
      </text>
    </comment>
    <comment ref="AQ51" authorId="0" shapeId="0">
      <text>
        <r>
          <rPr>
            <sz val="11"/>
            <color theme="1"/>
            <rFont val="Calibri"/>
            <scheme val="minor"/>
          </rPr>
          <t>======
ID#AAABaN-tb-Q
Sistema Integrado de Gestión - Juan Pedro Gutiérrez    (2024-12-12 21:20:06)
@soporteinfraestructura@idep.edu.co @clinares@idep.edu.co por favor reportar avance
_Asignado a soporteinfraestructura@idep.edu.co_</t>
        </r>
      </text>
    </comment>
    <comment ref="AY51" authorId="0" shapeId="0">
      <text>
        <r>
          <rPr>
            <sz val="11"/>
            <color theme="1"/>
            <rFont val="Calibri"/>
            <scheme val="minor"/>
          </rPr>
          <t>======
ID#AAABaRNPr04
Sistema Integrado de Gestión - Juan Pedro Gutiérrez    (2024-12-19 19:33:56)
@soporteinfraestructura@idep.edu.co favor reportar seguimiento
_Asignado a soporteinfraestructura@idep.edu.co_</t>
        </r>
      </text>
    </comment>
    <comment ref="AQ52" authorId="0" shapeId="0">
      <text>
        <r>
          <rPr>
            <sz val="11"/>
            <color theme="1"/>
            <rFont val="Calibri"/>
            <scheme val="minor"/>
          </rPr>
          <t>======
ID#AAABaN-tb-c
Sistema Integrado de Gestión - Juan Pedro Gutiérrez    (2024-12-12 21:28:54)
@soporteinfraestructura@idep.edu.co @clinares@idep.edu.co por favor reportar avance
_Asignado a soporteinfraestructura@idep.edu.co_</t>
        </r>
      </text>
    </comment>
    <comment ref="AY52" authorId="0" shapeId="0">
      <text>
        <r>
          <rPr>
            <sz val="11"/>
            <color theme="1"/>
            <rFont val="Calibri"/>
            <scheme val="minor"/>
          </rPr>
          <t>======
ID#AAABaRNPr08
Sistema Integrado de Gestión - Juan Pedro Gutiérrez    (2024-12-19 19:34:03)
@soporteinfraestructura@idep.edu.co favor reportar seguimiento
_Asignado a soporteinfraestructura@idep.edu.co_</t>
        </r>
      </text>
    </comment>
    <comment ref="AQ53" authorId="0" shapeId="0">
      <text>
        <r>
          <rPr>
            <sz val="11"/>
            <color theme="1"/>
            <rFont val="Calibri"/>
            <scheme val="minor"/>
          </rPr>
          <t>======
ID#AAABaN-tb-o
Sistema Integrado de Gestión - Juan Pedro Gutiérrez    (2024-12-12 21:29:53)
@soporteinfraestructura@idep.edu.co @clinares@idep.edu.co por favor reportar avance
_Asignado a soporteinfraestructura@idep.edu.co_</t>
        </r>
      </text>
    </comment>
    <comment ref="AY53" authorId="0" shapeId="0">
      <text>
        <r>
          <rPr>
            <sz val="11"/>
            <color theme="1"/>
            <rFont val="Calibri"/>
            <scheme val="minor"/>
          </rPr>
          <t>======
ID#AAABaRNPr1A
Sistema Integrado de Gestión - Juan Pedro Gutiérrez    (2024-12-19 19:34:09)
@soporteinfraestructura@idep.edu.co favor reportar seguimiento
_Asignado a soporteinfraestructura@idep.edu.co_</t>
        </r>
      </text>
    </comment>
    <comment ref="AQ54" authorId="0" shapeId="0">
      <text>
        <r>
          <rPr>
            <sz val="11"/>
            <color theme="1"/>
            <rFont val="Calibri"/>
            <scheme val="minor"/>
          </rPr>
          <t>======
ID#AAABaN-tb-s
Sistema Integrado de Gestión - Juan Pedro Gutiérrez    (2024-12-12 21:29:58)
@soporteinfraestructura@idep.edu.co @clinares@idep.edu.co por favor reportar avance
_Asignado a soporteinfraestructura@idep.edu.co_</t>
        </r>
      </text>
    </comment>
    <comment ref="AY54" authorId="0" shapeId="0">
      <text>
        <r>
          <rPr>
            <sz val="11"/>
            <color theme="1"/>
            <rFont val="Calibri"/>
            <scheme val="minor"/>
          </rPr>
          <t>======
ID#AAABaRNPr1E
Sistema Integrado de Gestión - Juan Pedro Gutiérrez    (2024-12-19 19:34:16)
@soporteinfraestructura@idep.edu.co favor reportar seguimiento
_Asignado a soporteinfraestructura@idep.edu.co_</t>
        </r>
      </text>
    </comment>
    <comment ref="AQ55" authorId="0" shapeId="0">
      <text>
        <r>
          <rPr>
            <sz val="11"/>
            <color theme="1"/>
            <rFont val="Calibri"/>
            <scheme val="minor"/>
          </rPr>
          <t>======
ID#AAABaN-tb_I
Sistema Integrado de Gestión - Juan Pedro Gutiérrez    (2024-12-12 21:30:41)
@soporteinfraestructura@idep.edu.co @clinares@idep.edu.co por favor reportar avance
_Asignado a soporteinfraestructura@idep.edu.co_</t>
        </r>
      </text>
    </comment>
    <comment ref="AY55" authorId="0" shapeId="0">
      <text>
        <r>
          <rPr>
            <sz val="11"/>
            <color theme="1"/>
            <rFont val="Calibri"/>
            <scheme val="minor"/>
          </rPr>
          <t>======
ID#AAABaRNPr1I
Sistema Integrado de Gestión - Juan Pedro Gutiérrez    (2024-12-19 19:34:22)
@soporteinfraestructura@idep.edu.co favor reportar seguimiento
_Asignado a soporteinfraestructura@idep.edu.co_</t>
        </r>
      </text>
    </comment>
    <comment ref="AQ56" authorId="0" shapeId="0">
      <text>
        <r>
          <rPr>
            <sz val="11"/>
            <color theme="1"/>
            <rFont val="Calibri"/>
            <scheme val="minor"/>
          </rPr>
          <t>======
ID#AAABaN-tb_E
Sistema Integrado de Gestión - Juan Pedro Gutiérrez    (2024-12-12 21:30:36)
@soporteinfraestructura@idep.edu.co @clinares@idep.edu.co por favor reportar avance
_Asignado a soporteinfraestructura@idep.edu.co_</t>
        </r>
      </text>
    </comment>
    <comment ref="AY56" authorId="0" shapeId="0">
      <text>
        <r>
          <rPr>
            <sz val="11"/>
            <color theme="1"/>
            <rFont val="Calibri"/>
            <scheme val="minor"/>
          </rPr>
          <t>======
ID#AAABaRNPr1M
Sistema Integrado de Gestión - Juan Pedro Gutiérrez    (2024-12-19 19:35:49)
@soporteinfraestructura@idep.edu.co favor reportar seguimiento
_Asignado a soporteinfraestructura@idep.edu.co_</t>
        </r>
      </text>
    </comment>
    <comment ref="AQ57" authorId="0" shapeId="0">
      <text>
        <r>
          <rPr>
            <sz val="11"/>
            <color theme="1"/>
            <rFont val="Calibri"/>
            <scheme val="minor"/>
          </rPr>
          <t>======
ID#AAABaN-tb_A
Sistema Integrado de Gestión - Juan Pedro Gutiérrez    (2024-12-12 21:30:30)
@soporteinfraestructura@idep.edu.co @clinares@idep.edu.co por favor reportar avance
_Asignado a soporteinfraestructura@idep.edu.co_</t>
        </r>
      </text>
    </comment>
    <comment ref="AY57" authorId="0" shapeId="0">
      <text>
        <r>
          <rPr>
            <sz val="11"/>
            <color theme="1"/>
            <rFont val="Calibri"/>
            <scheme val="minor"/>
          </rPr>
          <t>======
ID#AAABaRNPr1Q
Sistema Integrado de Gestión - Juan Pedro Gutiérrez    (2024-12-19 19:35:56)
@soporteinfraestructura@idep.edu.co favor reportar seguimiento
_Asignado a soporteinfraestructura@idep.edu.co_</t>
        </r>
      </text>
    </comment>
    <comment ref="AQ58" authorId="0" shapeId="0">
      <text>
        <r>
          <rPr>
            <sz val="11"/>
            <color theme="1"/>
            <rFont val="Calibri"/>
            <scheme val="minor"/>
          </rPr>
          <t>======
ID#AAABaN-tb-4
Sistema Integrado de Gestión - Juan Pedro Gutiérrez    (2024-12-12 21:30:25)
@soporteinfraestructura@idep.edu.co @clinares@idep.edu.co por favor reportar avance
_Asignado a soporteinfraestructura@idep.edu.co_</t>
        </r>
      </text>
    </comment>
    <comment ref="AQ59" authorId="0" shapeId="0">
      <text>
        <r>
          <rPr>
            <sz val="11"/>
            <color theme="1"/>
            <rFont val="Calibri"/>
            <scheme val="minor"/>
          </rPr>
          <t>======
ID#AAABaN-tb-0
Sistema Integrado de Gestión - Juan Pedro Gutiérrez    (2024-12-12 21:30:16)
@soporteinfraestructura@idep.edu.co @clinares@idep.edu.co por favor reportar avance
_Asignado a soporteinfraestructura@idep.edu.co_</t>
        </r>
      </text>
    </comment>
    <comment ref="AY59" authorId="0" shapeId="0">
      <text>
        <r>
          <rPr>
            <sz val="11"/>
            <color theme="1"/>
            <rFont val="Calibri"/>
            <scheme val="minor"/>
          </rPr>
          <t>======
ID#AAABaRNPr1U
Sistema Integrado de Gestión - Juan Pedro Gutiérrez    (2024-12-19 19:36:51)
@soporteinfraestructura@idep.edu.co favor reportar seguimiento
_Asignado a soporteinfraestructura@idep.edu.co_</t>
        </r>
      </text>
    </comment>
  </commentList>
  <extLst>
    <ext xmlns:r="http://schemas.openxmlformats.org/officeDocument/2006/relationships" uri="GoogleSheetsCustomDataVersion2">
      <go:sheetsCustomData xmlns:go="http://customooxmlschemas.google.com/" r:id="rId1" roundtripDataSignature="AMtx7mhibwRCK7oo8vouremE/rcjvRtuZg=="/>
    </ext>
  </extLst>
</comments>
</file>

<file path=xl/comments2.xml><?xml version="1.0" encoding="utf-8"?>
<comments xmlns="http://schemas.openxmlformats.org/spreadsheetml/2006/main">
  <authors>
    <author/>
  </authors>
  <commentList>
    <comment ref="C11" authorId="0" shapeId="0">
      <text>
        <r>
          <rPr>
            <sz val="11"/>
            <color theme="1"/>
            <rFont val="Calibri"/>
            <scheme val="minor"/>
          </rPr>
          <t>======
ID#AAAAw0ILl0I
    (2023-05-12 16:51:41)
[Comentario encadenado]
Su versión de Excel le permite leer este comentario encadenado; sin embargo, las ediciones que se apliquen se quitarán si el archivo se abre en una versión más reciente de Excel. Más información: https://go.microsoft.com/fwlink/?linkid=870924
Comentario:
    Seleccione el impacto que causa el riesgo en la Entidad
	-tc={664BFBD0-8A42-4D81-992C-2BDA671D036A}</t>
        </r>
      </text>
    </comment>
    <comment ref="BS13" authorId="0" shapeId="0">
      <text>
        <r>
          <rPr>
            <sz val="11"/>
            <color theme="1"/>
            <rFont val="Calibri"/>
            <scheme val="minor"/>
          </rPr>
          <t>======
ID#AAABZQJxhIg
Sistema Integrado de Gestión - Juan Pedro Gutiérrez    (2024-12-02 21:32:47)
@misionalacademica@idep.edu.co por favor reportar avance
_Asignado a misionalacademica@idep.edu.co_</t>
        </r>
      </text>
    </comment>
    <comment ref="BS14" authorId="0" shapeId="0">
      <text>
        <r>
          <rPr>
            <sz val="11"/>
            <color theme="1"/>
            <rFont val="Calibri"/>
            <scheme val="minor"/>
          </rPr>
          <t>======
ID#AAABZQJxhIk
Sistema Integrado de Gestión - Juan Pedro Gutiérrez    (2024-12-02 21:33:31)
@misionalacademica@idep.edu.co por favor reportar avance
_Asignado a misionalacademica@idep.edu.co_</t>
        </r>
      </text>
    </comment>
    <comment ref="BS16" authorId="0" shapeId="0">
      <text>
        <r>
          <rPr>
            <sz val="11"/>
            <color theme="1"/>
            <rFont val="Calibri"/>
            <scheme val="minor"/>
          </rPr>
          <t>======
ID#AAABZQJxhIs
Sistema Integrado de Gestión - Juan Pedro Gutiérrez    (2024-12-02 21:33:49)
@misionalacademica@idep.edu.co por favor reportar avance
_Asignado a misionalacademica@idep.edu.co_</t>
        </r>
      </text>
    </comment>
    <comment ref="BS18" authorId="0" shapeId="0">
      <text>
        <r>
          <rPr>
            <sz val="11"/>
            <color theme="1"/>
            <rFont val="Calibri"/>
            <scheme val="minor"/>
          </rPr>
          <t>======
ID#AAABZQJxhI0
Sistema Integrado de Gestión - Juan Pedro Gutiérrez    (2024-12-02 21:34:03)
@misionalacademica@idep.edu.co por favor reportar avance
_Asignado a misionalacademica@idep.edu.co_</t>
        </r>
      </text>
    </comment>
    <comment ref="BS19" authorId="0" shapeId="0">
      <text>
        <r>
          <rPr>
            <sz val="11"/>
            <color theme="1"/>
            <rFont val="Calibri"/>
            <scheme val="minor"/>
          </rPr>
          <t>======
ID#AAABZQJxhI4
Sistema Integrado de Gestión - Juan Pedro Gutiérrez    (2024-12-02 21:34:08)
@misionalacademica@idep.edu.co por favor reportar avance
_Asignado a misionalacademica@idep.edu.co_</t>
        </r>
      </text>
    </comment>
    <comment ref="BS20" authorId="0" shapeId="0">
      <text>
        <r>
          <rPr>
            <sz val="11"/>
            <color theme="1"/>
            <rFont val="Calibri"/>
            <scheme val="minor"/>
          </rPr>
          <t>======
ID#AAABZQJxhI8
Sistema Integrado de Gestión - Juan Pedro Gutiérrez    (2024-12-02 21:34:13)
@misionalacademica@idep.edu.co por favor reportar avance
_Asignado a misionalacademica@idep.edu.co_</t>
        </r>
      </text>
    </comment>
    <comment ref="BS21" authorId="0" shapeId="0">
      <text>
        <r>
          <rPr>
            <sz val="11"/>
            <color theme="1"/>
            <rFont val="Calibri"/>
            <scheme val="minor"/>
          </rPr>
          <t>======
ID#AAABErUSVH0
Sistema Integrado de Gestión - Juan Pedro Gutiérrez    (2024-01-22 16:30:00)
@gestiondocumental@idep.edu.co por favor incluir reporte
_Asignado a gestiondocumental@idep.edu.co_
------
ID#AAABaRNPrzE
Sistema Integrado de Gestión - Juan Pedro Gutiérrez    (2024-12-19 19:22:43)
@gestiondocumental@idep.edu.co por favor reportar avance
------
ID#AAABbFoJvk8
Sistema Integrado de Gestión - Juan Pedro Gutiérrez    (2024-12-30 12:55:10)
@gestiondocumental@idep.edu.co reportar avance aquí</t>
        </r>
      </text>
    </comment>
    <comment ref="BS22" authorId="0" shapeId="0">
      <text>
        <r>
          <rPr>
            <sz val="11"/>
            <color theme="1"/>
            <rFont val="Calibri"/>
            <scheme val="minor"/>
          </rPr>
          <t>======
ID#AAABErUSVH4
Sistema Integrado de Gestión - Juan Pedro Gutiérrez    (2024-01-22 16:30:53)
@gestiondocumental@idep.edu.co por favor incluir reporte
_Asignado a gestiondocumental@idep.edu.co_
------
ID#AAABaRNPrzI
Sistema Integrado de Gestión - Juan Pedro Gutiérrez    (2024-12-19 19:22:54)
@gestiondocumental@idep.edu.co por favor reportar avance
------
ID#AAABbFoJvlA
Sistema Integrado de Gestión - Juan Pedro Gutiérrez    (2024-12-30 12:55:35)
@gestiondocumental@idep.edu.co reportar avance aquí</t>
        </r>
      </text>
    </comment>
    <comment ref="BK23" authorId="0" shapeId="0">
      <text>
        <r>
          <rPr>
            <sz val="11"/>
            <color theme="1"/>
            <rFont val="Calibri"/>
            <scheme val="minor"/>
          </rPr>
          <t>======
ID#AAABMSmszLM
Sistema Integrado de Gestión - Juan Pedro Gutiérrez    (2024-05-09 20:59:43)
@ogomez@idep.edu.co por favor reportar avance de la actividad
_Asignado a ogomez@idep.edu.co_
------
ID#AAABNb40FuY
Oswaldo Gomez Lozano    (2024-05-10 14:35:11)
Actualmente la administración de los recursos financieros se encuentra centralizada a través de la Cuenta Unica Distrital - CUD, que maneja directamente la Secretaría de Hacienda Distrital - Dirección Distrital de Tesorería. Razón la cual el Instituto no maneja recursos en entidades financieras, lo que replantea la realización conciliaciones bancarias. Sin embargo el control se lleva a cabo mediante la realización de una conciliación mensual de la CUD directamente con la Secretaría de Hacienda Distrital mediante el manejo del formato: 119-F.19_9_20240401 FORMATO DE CONCILIACION CUD 2024</t>
        </r>
      </text>
    </comment>
    <comment ref="BS23" authorId="0" shapeId="0">
      <text>
        <r>
          <rPr>
            <sz val="11"/>
            <color theme="1"/>
            <rFont val="Calibri"/>
            <scheme val="minor"/>
          </rPr>
          <t>======
ID#AAABErUSVH8
Sistema Integrado de Gestión - Juan Pedro Gutiérrez    (2024-01-22 16:31:28)
@ogomez@idep.edu.co por favor incluir reporte
_Asignado a ogomez@idep.edu.co_
------
ID#AAABE2BlBcU
Oswaldo Gomez Lozano    (2024-01-23 15:30:50)
Solicitud atendida!!!</t>
        </r>
      </text>
    </comment>
    <comment ref="BK24" authorId="0" shapeId="0">
      <text>
        <r>
          <rPr>
            <sz val="11"/>
            <color theme="1"/>
            <rFont val="Calibri"/>
            <scheme val="minor"/>
          </rPr>
          <t>======
ID#AAABMSmszLQ
Sistema Integrado de Gestión - Juan Pedro Gutiérrez    (2024-05-09 21:01:01)
@ncorredor@idep.edu.co por favor reportar control del riesgo
_Asignado a ncorredor@idep.edu.co_</t>
        </r>
      </text>
    </comment>
    <comment ref="BK25" authorId="0" shapeId="0">
      <text>
        <r>
          <rPr>
            <sz val="11"/>
            <color theme="1"/>
            <rFont val="Calibri"/>
            <scheme val="minor"/>
          </rPr>
          <t>======
ID#AAABMSmszLY
Sistema Integrado de Gestión - Juan Pedro Gutiérrez    (2024-05-09 21:02:01)
@ogomez@idep.edu.co @ncorredor@idep.edu.co por favor reportar control de la actividad
_Asignado a ogomez@idep.edu.co_</t>
        </r>
      </text>
    </comment>
    <comment ref="BK26" authorId="0" shapeId="0">
      <text>
        <r>
          <rPr>
            <sz val="11"/>
            <color theme="1"/>
            <rFont val="Calibri"/>
            <scheme val="minor"/>
          </rPr>
          <t>======
ID#AAABMSmszLc
Sistema Integrado de Gestión - Juan Pedro Gutiérrez    (2024-05-09 21:04:02)
@control.disciplinario@idep.edu.co por favor reportar control del riesgo
_Asignado a control.disciplinario@idep.edu.co_</t>
        </r>
      </text>
    </comment>
    <comment ref="BS26" authorId="0" shapeId="0">
      <text>
        <r>
          <rPr>
            <sz val="11"/>
            <color theme="1"/>
            <rFont val="Calibri"/>
            <scheme val="minor"/>
          </rPr>
          <t>======
ID#AAABErUSVIA
Sistema Integrado de Gestión - Juan Pedro Gutiérrez    (2024-01-22 16:32:33)
@control.disciplinario@idep.edu.co por favor incluir reporte
_Asignado a control.disciplinario@idep.edu.co_</t>
        </r>
      </text>
    </comment>
    <comment ref="BS27" authorId="0" shapeId="0">
      <text>
        <r>
          <rPr>
            <sz val="11"/>
            <color theme="1"/>
            <rFont val="Calibri"/>
            <scheme val="minor"/>
          </rPr>
          <t>======
ID#AAABErUSVII
Sistema Integrado de Gestión - Juan Pedro Gutiérrez    (2024-01-22 16:33:10)
@control.disciplinario@idep.edu.co por favor incluir reporte
_Asignado a control.disciplinario@idep.edu.co_</t>
        </r>
      </text>
    </comment>
    <comment ref="BK28" authorId="0" shapeId="0">
      <text>
        <r>
          <rPr>
            <sz val="11"/>
            <color theme="1"/>
            <rFont val="Calibri"/>
            <scheme val="minor"/>
          </rPr>
          <t>======
ID#AAABMSpNihc
Sistema Integrado de Gestión - Juan Pedro Gutiérrez    (2024-05-09 21:15:33)
@laura.matiz@idep.edu.co por favor reportar control del riesgo
_Asignado a laura.matiz@idep.edu.co_</t>
        </r>
      </text>
    </comment>
    <comment ref="BS28" authorId="0" shapeId="0">
      <text>
        <r>
          <rPr>
            <sz val="11"/>
            <color theme="1"/>
            <rFont val="Calibri"/>
            <scheme val="minor"/>
          </rPr>
          <t>======
ID#AAABErUSVIM
Sistema Integrado de Gestión - Juan Pedro Gutiérrez    (2024-01-22 16:33:44)
@laura.matiz@idep.edu.co por favor incluir reporte
_Asignado a laura.matiz@idep.edu.co_</t>
        </r>
      </text>
    </comment>
    <comment ref="BK29" authorId="0" shapeId="0">
      <text>
        <r>
          <rPr>
            <sz val="11"/>
            <color theme="1"/>
            <rFont val="Calibri"/>
            <scheme val="minor"/>
          </rPr>
          <t>======
ID#AAABMSscQoU
Sistema Integrado de Gestión - Juan Pedro Gutiérrez    (2024-05-09 21:31:45)
@laura.matiz@idep.edu.co por favor reportar control del riesg
_Asignado a laura.matiz@idep.edu.co_</t>
        </r>
      </text>
    </comment>
    <comment ref="BK30" authorId="0" shapeId="0">
      <text>
        <r>
          <rPr>
            <sz val="11"/>
            <color theme="1"/>
            <rFont val="Calibri"/>
            <scheme val="minor"/>
          </rPr>
          <t>======
ID#AAABMSscQoY
Sistema Integrado de Gestión - Juan Pedro Gutiérrez    (2024-05-09 21:32:00)
@laura.matiz@idep.edu.co por favor reportar control del riesg
_Asignado a laura.matiz@idep.edu.co_</t>
        </r>
      </text>
    </comment>
    <comment ref="BK31" authorId="0" shapeId="0">
      <text>
        <r>
          <rPr>
            <sz val="11"/>
            <color theme="1"/>
            <rFont val="Calibri"/>
            <scheme val="minor"/>
          </rPr>
          <t>======
ID#AAABMSscQoc
Sistema Integrado de Gestión - Juan Pedro Gutiérrez    (2024-05-09 21:32:10)
@laura.matiz@idep.edu.co por favor reportar control del riesg
_Asignado a laura.matiz@idep.edu.co_</t>
        </r>
      </text>
    </comment>
    <comment ref="BS31" authorId="0" shapeId="0">
      <text>
        <r>
          <rPr>
            <sz val="11"/>
            <color theme="1"/>
            <rFont val="Calibri"/>
            <scheme val="minor"/>
          </rPr>
          <t>======
ID#AAABErUSVIQ
Sistema Integrado de Gestión - Juan Pedro Gutiérrez    (2024-01-22 16:34:24)
@laura.matiz@idep.edu.co por favor incluir reporte
_Asignado a laura.matiz@idep.edu.co_</t>
        </r>
      </text>
    </comment>
    <comment ref="BT31" authorId="0" shapeId="0">
      <text>
        <r>
          <rPr>
            <sz val="11"/>
            <color theme="1"/>
            <rFont val="Calibri"/>
            <scheme val="minor"/>
          </rPr>
          <t>======
ID#AAABEfZk8gw
Sistema Integrado de Gestión - Juan Pedro Gutiérrez    (2024-01-17 15:53:10)
@laura.matiz@idep.edu.co por favor completar reporte
_Asignado a laura.matiz@idep.edu.co_</t>
        </r>
      </text>
    </comment>
  </commentList>
  <extLst>
    <ext xmlns:r="http://schemas.openxmlformats.org/officeDocument/2006/relationships" uri="GoogleSheetsCustomDataVersion2">
      <go:sheetsCustomData xmlns:go="http://customooxmlschemas.google.com/" r:id="rId1" roundtripDataSignature="AMtx7mhgcysCH2Y0oVMg5eOgJYvJKfwkRw=="/>
    </ext>
  </extLst>
</comments>
</file>

<file path=xl/sharedStrings.xml><?xml version="1.0" encoding="utf-8"?>
<sst xmlns="http://schemas.openxmlformats.org/spreadsheetml/2006/main" count="2185" uniqueCount="868">
  <si>
    <t>MAPA DE RIESGOS Y DE CORRUPCIÓN POR PROCESOS - 2024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</si>
  <si>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</si>
  <si>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</si>
  <si>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</si>
  <si>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</si>
  <si>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</si>
  <si>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</si>
  <si>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</si>
  <si>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</si>
  <si>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</si>
  <si>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</si>
  <si>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</si>
  <si>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</si>
  <si>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</si>
  <si>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</si>
  <si>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</si>
  <si>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Cumplimiento</t>
  </si>
  <si>
    <t>Fraude</t>
  </si>
  <si>
    <t>Total</t>
  </si>
  <si>
    <t>Dirección y Planeación</t>
  </si>
  <si>
    <t>Divulgación y Comunicación</t>
  </si>
  <si>
    <t>Atención al Ciudadano</t>
  </si>
  <si>
    <t>Investigación y Desarrollo Pedagógico</t>
  </si>
  <si>
    <t>Gestión Documental</t>
  </si>
  <si>
    <t>Gestión de Talento Humano</t>
  </si>
  <si>
    <t>Gestión de Recursos Físicos y Ambiental</t>
  </si>
  <si>
    <t>Gestión Financiera</t>
  </si>
  <si>
    <t>Control Interno Disciplinario</t>
  </si>
  <si>
    <t>Gestión Contractual</t>
  </si>
  <si>
    <t>Gestión Jurídica</t>
  </si>
  <si>
    <t>Gestión Tecnológica</t>
  </si>
  <si>
    <t>Mejoramiento Integral y Continuo</t>
  </si>
  <si>
    <t>Evaluación y Control</t>
  </si>
  <si>
    <t xml:space="preserve">Mapa de riesgos </t>
  </si>
  <si>
    <t>CÓDIGO: FT-MIC-03-07</t>
  </si>
  <si>
    <t>VERSIÓN : 8</t>
  </si>
  <si>
    <t>Fecha Aprobación: 12/12/2023</t>
  </si>
  <si>
    <t>PÁGINA: 1 de _</t>
  </si>
  <si>
    <t>OBJETIVO</t>
  </si>
  <si>
    <t>Realizar una correcta gestión y control de los riesgos a los que se ven expuestos los procesos estratégicos y misionales del IDEP, evitando la materialización de los mismos y aplicando de manera efectiva y eficiente los controles y actividades de tratamiento consignadas en el presente documento.</t>
  </si>
  <si>
    <t>ALCANCE</t>
  </si>
  <si>
    <t>Inicia con la identificación de los riesgos de Gestión por parte de cada uno de los procesos del IDEP y finaliza con la mitigación, seguimiento y control por parte de cada uno de los responsables enunciados en el presente documento</t>
  </si>
  <si>
    <t>TERMINOS Y DEFINICIONES</t>
  </si>
  <si>
    <t>Consultar Política de Administración del riesgo del DAFP</t>
  </si>
  <si>
    <t>ESTRUCTURA PARA LA GESTIÓN DEL RIESGO</t>
  </si>
  <si>
    <t>Metodología: Política de Administración del riesgo del DAFP</t>
  </si>
  <si>
    <t xml:space="preserve">SEGUIMIENTO 1ER CUATRIMESTRE 2023 </t>
  </si>
  <si>
    <t>SEGUIMIENTO 2DO CUATRIMESTRE 2023 - PRIMERA LINEA DE DEFENSA</t>
  </si>
  <si>
    <t>SEGUIMIENTO TERCER CUATRIMESTRE 2024</t>
  </si>
  <si>
    <t>ítem</t>
  </si>
  <si>
    <t xml:space="preserve">Proceso </t>
  </si>
  <si>
    <t>Impacto</t>
  </si>
  <si>
    <t>Causa Inmediata ¿Cómo?</t>
  </si>
  <si>
    <t>Causa Raíz ¿Por qué?</t>
  </si>
  <si>
    <t>Descripción del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</si>
  <si>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</si>
  <si>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</si>
  <si>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</si>
  <si>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</si>
  <si>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</si>
  <si>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</si>
  <si>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</si>
  <si>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</si>
  <si>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</si>
  <si>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</si>
  <si>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</si>
  <si>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</si>
  <si>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</si>
  <si>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</si>
  <si>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</si>
  <si>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</si>
  <si>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</si>
  <si>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Acción de Tratamiento</t>
  </si>
  <si>
    <t>Periodicidad de seguimiento</t>
  </si>
  <si>
    <t>Fecha Inicio</t>
  </si>
  <si>
    <t>Fecha Fin</t>
  </si>
  <si>
    <t>Acción de Contingencia ante posible materialización</t>
  </si>
  <si>
    <t>Responsable de Proceso
Primera Línea de Defensa</t>
  </si>
  <si>
    <t>Oficina Asesora de Planeación
Segunda Línea de Defensa</t>
  </si>
  <si>
    <t>Oficina Control Interno</t>
  </si>
  <si>
    <t>SEGUIMIENTO 1ER CUATRIMESTRE 2024 - PRIMERA LÍNEA DE DEFENSA</t>
  </si>
  <si>
    <t>SEGUNDA LÍNEA DE DEFENSA - OFICINA ASESORA DE PLANEACIÓN</t>
  </si>
  <si>
    <t xml:space="preserve">TERCERA  LÍNEA DE DEFENSA - OFICINA DE CONTROL INTERNO </t>
  </si>
  <si>
    <t>SEGUIMIENTO 2DO CUATRIMESTRE 2024 - PRIMERA LÍNEA DE DEFENSA</t>
  </si>
  <si>
    <t>SEGUIMIENTO TERCER CUATRIMESTRE 2024 - PRIMERA LÍNEA DE DEFENSA</t>
  </si>
  <si>
    <t>TERCER LÍNEA DE DEFENSA - OFICINA DE CONTROL INTERNO</t>
  </si>
  <si>
    <t>Tipo</t>
  </si>
  <si>
    <t>Implementación</t>
  </si>
  <si>
    <t>Calificación</t>
  </si>
  <si>
    <t>Documentación</t>
  </si>
  <si>
    <t>Frecuencia</t>
  </si>
  <si>
    <t>Evidencia</t>
  </si>
  <si>
    <t>Cuatrimestre</t>
  </si>
  <si>
    <t>Descripción</t>
  </si>
  <si>
    <t>SEGUIMIENTO</t>
  </si>
  <si>
    <t>EVIDENCIA</t>
  </si>
  <si>
    <t>Dirección y planeación</t>
  </si>
  <si>
    <t>Económico y Reputacional</t>
  </si>
  <si>
    <r>
      <rPr>
        <sz val="11"/>
        <color theme="1"/>
        <rFont val="Arial Narrow"/>
      </rPr>
      <t xml:space="preserve">Generar informes, estados financieros o reportes con datos no precisos o inconsistentes a entidades externas e internamente 
</t>
    </r>
    <r>
      <rPr>
        <sz val="11"/>
        <color rgb="FFFF0000"/>
        <rFont val="Arial Narrow"/>
      </rPr>
      <t xml:space="preserve"> </t>
    </r>
  </si>
  <si>
    <t xml:space="preserve">Debido a la entrega de información con deficiencia en la calidad o extemporánea por parte de las diferentes oficinas y subdirecciones del IDEP.
Falta de actualización de las herramientas de planeación interna de acuerdo a la normatividad vigente.
</t>
  </si>
  <si>
    <t>Posibilidad de daño reputacional y económico por presentar o publicar información con inconsistencias, debido a la deficiencia en la calidad o extemporáneidad de la información por parte de las diferentes oficinas y subdirecciones del IDEP</t>
  </si>
  <si>
    <t>Ejecucion y Administracion de procesos</t>
  </si>
  <si>
    <t xml:space="preserve">     El riesgo afecta la imagen de la entidad con algunos usuarios de relevancia frente al logro de los objetivos</t>
  </si>
  <si>
    <t>1.1</t>
  </si>
  <si>
    <t xml:space="preserve"> De acuerdo con la periodicidad del informe, el profesional y/o contratista de la Oficina Asesora de Planeación verificará la consistencia de la información contenida en los informes presentadas por las oficinas y subdirecciones del IDEP. En caso de desviación se informará mediante correo electrónico a la dependencia generadora de la información.</t>
  </si>
  <si>
    <t>Preventivo</t>
  </si>
  <si>
    <t>Manual</t>
  </si>
  <si>
    <t>Documentado</t>
  </si>
  <si>
    <t>Continua</t>
  </si>
  <si>
    <t>Con Registro</t>
  </si>
  <si>
    <t>Reducir (mitigar)</t>
  </si>
  <si>
    <t>Verificar que la información remitida por las áreas y dependencias este completa y correcta de acuerdo con la solicitud en caso de estar incompleto se devuelve al área para los ajustes pertinentes.</t>
  </si>
  <si>
    <t>Mensual</t>
  </si>
  <si>
    <t>Se realizan los ajustes correspondientes por parte de cada líder de proceso.</t>
  </si>
  <si>
    <t xml:space="preserve">Jefes de oficina OAP
</t>
  </si>
  <si>
    <t>Jefe de oficina de Planeación</t>
  </si>
  <si>
    <t>Jefe de oficina de Control interno</t>
  </si>
  <si>
    <t>19/12/2024:
Responsable del seguimiento:
Adriana Correa: En relación con el seguimiento de los proyectos de inversión, la OAP realiza las retroalimentaciones por correo electrónico, de igual manera en las modificaciónes del Plan Anual de Adquisiciones, cuando se realiza la revisión de cada una de ellas y se presentan inconsistencias, se envío un correo electrónico solicitando la claridad de la información.</t>
  </si>
  <si>
    <t>\\192.168.1.251\120_oap\IDEP2024\120_28_PLANES\120_28_1_Plan_Anual_de_Adquisiciones_2024\Modificaciones al plan de adquisiciones
\\192.168.1.251\120_oap\IDEP2024\120_19_INFORMES\120_19_2 Informes Otras Entidades\120_19_2_SEGPLAN_SPI_2024</t>
  </si>
  <si>
    <t>Se verificó por parte de esta oficina , la revision que realiza la profesional de la oficina asesora de planeracion al Plan anual de Adquisiciones y al Proyecto de inversión, sin embargo, no se evidencio el reporte de las demas áreas que realizan la verificacion de los informes producidos por el IDEP. Responsable del seguimiento: Daniela Castro Jiménez</t>
  </si>
  <si>
    <t xml:space="preserve">1.  Baja efectividad en los resultados esperados en el Plan de acción de la entidad  
2.Baja articulación entre las Áreas para el reporte del Plan de Acción de la entidad.
</t>
  </si>
  <si>
    <t xml:space="preserve">Baja alineación de los proyectos de inversión con las políticas de gestión y desempeño institucional </t>
  </si>
  <si>
    <t xml:space="preserve">Posibilidad de daño económico y reputacional por baja efectividad en los resultados esperados en el Plan de Acción de la entidad , la baja articulación entre las áreas para el reporte y la falta de alineación de los proyectos de inversión con las políticas de gestión y desempeño institucional </t>
  </si>
  <si>
    <t>2.1</t>
  </si>
  <si>
    <t xml:space="preserve">Trimestralmente la Jefe Oficina Asesora de Planeación realizará el seguimiento para verificar el  cumplimiento de las actividades programadas en cada una de las políticas de gestión y desempeño institucional y las presentará al Comité Institucional de Gestión quién impartirá lineamientos.  </t>
  </si>
  <si>
    <t>Verificar que las evidencias de las actividades en cada una de las Políticas de Gestión y Desempeño sean debidamente cumplidas de acuerdo al plan de acción</t>
  </si>
  <si>
    <t>Cuatrimestral</t>
  </si>
  <si>
    <t xml:space="preserve">Desde la Oficina Asesora de planeación se realiza el seguimiento trimetral al Plan de Acción Institucional. En el cuarto trimestre de la vigencia se presentó el avance de los reportes y su consolidación sirve de base para el reporte de una de las metas asociadas a los proyectos de inversión. </t>
  </si>
  <si>
    <t>https://drive.google.com/drive/folders/1exKmBcy2jJ2g6IHFj_vzR8e74zXDv2rK?usp=sharing</t>
  </si>
  <si>
    <t>19/12/2024:
Responsable del seguimiento:</t>
  </si>
  <si>
    <t xml:space="preserve">Teniendo en cuenta que el área responsable de la actividad de control no remitió seguimiento, ni evidencia de la acción de tratamiento que se desarrollo durante el III Cuatrimestre, para la oficina de control interno no fue posible verificar y hacer seguimiento a las acciones ejecutadas. Responsable del seguimiento: Daniela Castro Jiménez.  </t>
  </si>
  <si>
    <t>Divulgación y comunicación</t>
  </si>
  <si>
    <t>Reputacional</t>
  </si>
  <si>
    <t>Incumplimiento en la publicación de la información establecida en la Ley de Transparencia.</t>
  </si>
  <si>
    <t xml:space="preserve">Entrega Inoportuna, incompleta y/o desactualizada de la información a publicar en el link de Transparencia. </t>
  </si>
  <si>
    <t>Posibilidad de daño reputacional por el incumplimiento en la publicación de la información establecida en la Ley de Transparencia, debido a la entrega Inoportuna, incompleta y/o desactualizada de la información a publicar en el link de Transparencia y Acceso a la Información Pública</t>
  </si>
  <si>
    <t>3.1</t>
  </si>
  <si>
    <t>Mensualmente, el contratista (Webmaster), realizará seguimiento a la matriz de control de cumplimiento de la Resolución 1519 de 2020.</t>
  </si>
  <si>
    <t>Seguimiento oportuno a la matriz de cumplimiento y sostenibilidad de la Resolución 1519 de 2020 de la Ley 1712 de 2014</t>
  </si>
  <si>
    <t xml:space="preserve">mensual </t>
  </si>
  <si>
    <t xml:space="preserve">El web master requiere a los responsables de suministrar la información del link de transparencia para su actualización y/o publicación. </t>
  </si>
  <si>
    <t xml:space="preserve">Asesor de la dirección General
Contratista Web Master 
</t>
  </si>
  <si>
    <r>
      <rPr>
        <sz val="11"/>
        <color theme="1"/>
        <rFont val="Calibri"/>
      </rPr>
      <t xml:space="preserve">Para el primer cuatrimestre, no se materializó el riesgo. Los controles propuestos se aplicaron en su totalidad, se realizó el seguimiento mensual a la matriz de control de cumplimiento de la Resolución 1519 de 2020 por medio del documento de Excel ítem por ítem y se realizó el envío de la alerta por correo electrónico a la persona o área responsable de brindar la información.
</t>
    </r>
    <r>
      <rPr>
        <b/>
        <sz val="11"/>
        <color theme="1"/>
        <rFont val="Calibri"/>
      </rPr>
      <t>Responsable del Seguimiento:</t>
    </r>
    <r>
      <rPr>
        <sz val="11"/>
        <color theme="1"/>
        <rFont val="Calibri"/>
      </rPr>
      <t xml:space="preserve"> Luisa Fernanda Urrego</t>
    </r>
  </si>
  <si>
    <t>https://docs.google.com/spreadsheets/d/1e9V8F-x_KBu93QlHeEGukt6Eq8l1vFA7/edit?usp=sharing&amp;ouid=111011268865304940598&amp;rtpof=true&amp;sd=true</t>
  </si>
  <si>
    <t>3.2</t>
  </si>
  <si>
    <t>De conformidad con el Plan Estratégico de Comunicaciones Organizacional, los profesionales de la Subdirección Académica, realizarán seguimiento a la Estrategia de Comunicaciones consignada en el mencionado plan, dejando como evidencia actas de comité académico, publicaciones oficiales y correos electrónicos.</t>
  </si>
  <si>
    <t>Detectivo</t>
  </si>
  <si>
    <t>Las desviaciones se investigan y se resuelven según la periodicidad del control</t>
  </si>
  <si>
    <t xml:space="preserve">Subdirector(a) Académico(a)
Profesional Especializado de comunicaciones
</t>
  </si>
  <si>
    <r>
      <rPr>
        <sz val="11"/>
        <color theme="1"/>
        <rFont val="Calibri"/>
      </rPr>
      <t xml:space="preserve">Para el primer cuatrimestre, no se materializó el riesgo. Los controles propuestos se aplicaron en su totalidad, se realizó la actualización del Plan estratégico de comunicación organizacional  </t>
    </r>
    <r>
      <rPr>
        <u/>
        <sz val="11"/>
        <color rgb="FF1155CC"/>
        <rFont val="Calibri"/>
      </rPr>
      <t>https://www.idep.edu.co/sites/default/files/2023-06/PLAN%20ESTRAT%C3%89GICO%20DE%20COMUNICACI%C3%93N%20ORGANIZACIONAL%202023%20V6_1.pdf</t>
    </r>
    <r>
      <rPr>
        <sz val="11"/>
        <color theme="1"/>
        <rFont val="Calibri"/>
      </rPr>
      <t xml:space="preserve"> 
Se realizó su seguimiento en las reuniones semanales de la estrategia 6, a través de las actas que reposan en (</t>
    </r>
    <r>
      <rPr>
        <u/>
        <sz val="11"/>
        <color rgb="FF1155CC"/>
        <rFont val="Calibri"/>
      </rPr>
      <t>https://drive.google.com/drive/folders/1wAr9FY-usdcsrl-AgsGkKNVcqxI9VK9U).</t>
    </r>
    <r>
      <rPr>
        <sz val="11"/>
        <color theme="1"/>
        <rFont val="Calibri"/>
      </rPr>
      <t xml:space="preserve">
</t>
    </r>
    <r>
      <rPr>
        <b/>
        <sz val="11"/>
        <color theme="1"/>
        <rFont val="Calibri"/>
      </rPr>
      <t xml:space="preserve">Responsable del Seguimiento: </t>
    </r>
    <r>
      <rPr>
        <sz val="11"/>
        <color theme="1"/>
        <rFont val="Calibri"/>
      </rPr>
      <t>Luisa Fernanda Urrego</t>
    </r>
  </si>
  <si>
    <r>
      <rPr>
        <u/>
        <sz val="11"/>
        <color rgb="FF0000FF"/>
        <rFont val="Calibri"/>
      </rPr>
      <t xml:space="preserve">https://www.idep.edu.co/sites/default/files/2023-06/PLAN%20ESTRAT%C3%89GICO%20DE%20COMUNICACI%C3%93N%20ORGANIZACIONAL%202023%20V6_1.pdf
</t>
    </r>
    <r>
      <rPr>
        <sz val="11"/>
        <rFont val="Calibri"/>
      </rPr>
      <t xml:space="preserve"> https://drive.google.com/drive/folders/1wAr9FY-usdcsrl-AgsGkKNVcqxI9VK9U </t>
    </r>
  </si>
  <si>
    <t>3.3</t>
  </si>
  <si>
    <t>Cada vez que se requiera publicar información, el profesional especializado de la Subdirección Académica, realizará revisión del cumplimiento de la normatividad en materia de publicación de información y creará el cuadro de control de las publicaciones en el que se evidenciará la revisión y seguimiento de dichas publicaciones</t>
  </si>
  <si>
    <t>Cada vez que se requiera publicar información, el profesional especializado de la subdirección academica, realizará revisión del cumplimiento de la normatividad en materia de publicación de información y creará el cuadro de control de las publicaciones en el que se evidenciará la revisión y seguimiento de dichas publicaciones</t>
  </si>
  <si>
    <t>Las desviaciones se detectan durante el seguimiento y así se resuelven</t>
  </si>
  <si>
    <r>
      <rPr>
        <sz val="11"/>
        <color theme="1"/>
        <rFont val="Calibri"/>
      </rPr>
      <t xml:space="preserve">Para el primer cuatrimestre, no se materializó el riesgo. Los controles propuestos se aplicaron en su totalidad, realizando el seguimiento al cuadro de control de las publicaciones en </t>
    </r>
    <r>
      <rPr>
        <u/>
        <sz val="11"/>
        <color rgb="FF1155CC"/>
        <rFont val="Calibri"/>
      </rPr>
      <t>https://docs.google.com/spreadsheets/d/1XgYz4qeAhcVBXW2NkCVXntFQSZesEMLC/edit#gid=270267640</t>
    </r>
    <r>
      <rPr>
        <sz val="11"/>
        <color theme="1"/>
        <rFont val="Calibri"/>
      </rPr>
      <t xml:space="preserve">
</t>
    </r>
    <r>
      <rPr>
        <b/>
        <sz val="11"/>
        <color theme="1"/>
        <rFont val="Calibri"/>
      </rPr>
      <t>Responsable del Seguimiento:</t>
    </r>
    <r>
      <rPr>
        <sz val="11"/>
        <color theme="1"/>
        <rFont val="Calibri"/>
      </rPr>
      <t xml:space="preserve"> Luisa Fernanda Urrego</t>
    </r>
  </si>
  <si>
    <t>https://docs.google.com/spreadsheets/d/1XgYz4qeAhcVBXW2NkCVXntFQSZesEMLC/edit#gid=270267640</t>
  </si>
  <si>
    <t xml:space="preserve">publicación de contenido no aprobado en las redes sociales de la entidad </t>
  </si>
  <si>
    <t xml:space="preserve">Ciber Ataque </t>
  </si>
  <si>
    <t xml:space="preserve">Posible daño reputacional del IDEP por la publicación de contenido no aprobado en las redes sociales de la entidad debido a un Ciber Ataque. </t>
  </si>
  <si>
    <t>Fraude Externo</t>
  </si>
  <si>
    <t>4.1</t>
  </si>
  <si>
    <t>Trimestralmente realizar una revisión de la configuración y cambios de claves de las redes sociales, en concordancia con las políticas de seguridad de la entidad.</t>
  </si>
  <si>
    <t xml:space="preserve">Reportar la incidencia al proceso de Gestión Tecnológica </t>
  </si>
  <si>
    <t>Adelantar acciones institucionales para advertir a la ciudadania de la incidencia y las medidas adelantadas para subsanar la misma.</t>
  </si>
  <si>
    <t xml:space="preserve">Asesor de la dirección General
Contratistas periodistas </t>
  </si>
  <si>
    <r>
      <rPr>
        <sz val="11"/>
        <color theme="1"/>
        <rFont val="Calibri"/>
      </rPr>
      <t xml:space="preserve">Para el primer cuatrimestre, no se materializó el riesgo. Los controles propuestos se aplicaron en su totalidad, realizando una revisión de la configuración y cambios de claves de las redes sociales, en concordancia con las políticas de seguridad de la entidad.  
</t>
    </r>
    <r>
      <rPr>
        <b/>
        <sz val="11"/>
        <color theme="1"/>
        <rFont val="Calibri"/>
      </rPr>
      <t xml:space="preserve">Responsable del Seguimiento: </t>
    </r>
    <r>
      <rPr>
        <sz val="11"/>
        <color theme="1"/>
        <rFont val="Calibri"/>
      </rPr>
      <t>Luisa Fernanda Urrego</t>
    </r>
  </si>
  <si>
    <t>https://drive.google.com/drive/folders/1JJuImVP5gKkjMTFQ10hkDJuJE2Aqe6Sa</t>
  </si>
  <si>
    <t xml:space="preserve">
Insatisfacción de la ciudadania por falencias en la prestación de servicios de información
Falta de oportunidad, calidad  y coherencia en las respuestas y servicios prestados a la ciudadania, usuarios y público en general
</t>
  </si>
  <si>
    <t>Pérdida de credibilidad y confianza en el IDEP</t>
  </si>
  <si>
    <t>Posibilidad de daño reputacional por Pérdida de credibilidad y confianza en el IDEP, debido a Insatisfacción de la ciudadanía por falencias en la prestación de servicios de información y a la 
falta de oportunidad, calidad  y coherencia en las respuestas y servicios prestados a la ciudadanía, usuarios y público en general</t>
  </si>
  <si>
    <t>5.1</t>
  </si>
  <si>
    <t>Todos los días, el Auxiliar Administrativo de la Subdirección Administrativa y Financiera, mediante la matriz de seguimiento y control de PQRS, realiza seguimiento a las solicitudes, quejas y reclamos de los usuarios, ciudadanía y público en General; generando recordatorios semanales a las áreas encargadas de dar respuesta.</t>
  </si>
  <si>
    <t>Diariamente, el Auxiliar Administrativo de la Subdirección Administrativa y financiera, mediante la matriz de seguimiento y control de PQRS, realiza seguimiento a las solicitudes, quejas y reclamos de los usuarios, ciudadanía y público en General; generando recordatorios semanales a las áreas encargadas de dar respuesta.</t>
  </si>
  <si>
    <t>Cuando se presentan desviaciones, se realiza la actualización del normo grama del proceso y a su vez la caracterización del SIG .</t>
  </si>
  <si>
    <t>Auxiliar Administrativo de la Subdirección Administrativa y Financiera</t>
  </si>
  <si>
    <r>
      <rPr>
        <sz val="11"/>
        <color theme="1"/>
        <rFont val="Calibri"/>
      </rPr>
      <t xml:space="preserve">Durante el primer cuatrimestre no se materializó el riesgo, la Auxiliar Administrativa de la Subdirección Administrativa y Financiera, responsable de la radicación y seguimiento de las PQRS realizó el consolidado diario de las solicitudes, quejas y reclamos de los usuarios, ciudadanía y público en General; generando recordatorios semanales a las áreas encargadas de dar respuesta, dejando evidencia del control en la matriz de seguimiento y control de PQRS
</t>
    </r>
    <r>
      <rPr>
        <b/>
        <sz val="11"/>
        <color theme="1"/>
        <rFont val="Calibri"/>
      </rPr>
      <t>Responsable del Seguimiento:</t>
    </r>
    <r>
      <rPr>
        <sz val="11"/>
        <color theme="1"/>
        <rFont val="Calibri"/>
      </rPr>
      <t xml:space="preserve"> Luisa Fernanda Urrego</t>
    </r>
  </si>
  <si>
    <t>https://docs.google.com/spreadsheets/d/1RZqEfJef5mty4VFPyhBk1HhrtQGYkcBaRTAwCz2TjxI/edit#gid=0</t>
  </si>
  <si>
    <t>5.2</t>
  </si>
  <si>
    <t>Una vez al año, la Oficina Asesora de Planeación promocionará en la página web de la entidad, el Programa de Transparencia y Ética Pública para la construcción participativa y en colaboración con la ciudadanía y grupos de valor</t>
  </si>
  <si>
    <t>Una vez al año, el jefe de la Oficina Asesora de Planeación, realizará el 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</si>
  <si>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Anual</t>
  </si>
  <si>
    <t>Las desviaciones en el plan de acción se resuelven de manera oportuna en la vigencia o en caso de ser necesario se establecen los tiempos de cumplimiento de la actividad que se debe realizar.</t>
  </si>
  <si>
    <t xml:space="preserve"> Jefe de la Oficina Asesora de Planeación</t>
  </si>
  <si>
    <t>5.3</t>
  </si>
  <si>
    <t>Semestralmente, el contratista de la subdirección académica; realiza análisis, tabulación y consolidación de las encuestas de satisfacción realizadas a los usuarios del IDEP, mediante informe y lo socializa en el comité institucional de gestión y desempeño.</t>
  </si>
  <si>
    <t>Correctivo</t>
  </si>
  <si>
    <t>Aleatoria</t>
  </si>
  <si>
    <t>Semestralmente, el contratista de la Subdirección Académica; realiza análisis, tabulación y consolidación de las encuestas de satisfacción realizadas a los usuarios del IDEP, mediante informe y lo socializa en el Comité Institucional de Gestión y Desempeño.</t>
  </si>
  <si>
    <t>Semestral</t>
  </si>
  <si>
    <t xml:space="preserve"> contratista de la subdirección académica</t>
  </si>
  <si>
    <r>
      <rPr>
        <sz val="11"/>
        <color theme="1"/>
        <rFont val="Calibri"/>
      </rPr>
      <t xml:space="preserve">Para el primer cuatrimestre, no se materializó el riesgo. El control se encuentra programado de manera semestral.
</t>
    </r>
    <r>
      <rPr>
        <b/>
        <sz val="11"/>
        <color theme="1"/>
        <rFont val="Calibri"/>
      </rPr>
      <t>Responsable del Seguimiento:</t>
    </r>
    <r>
      <rPr>
        <sz val="11"/>
        <color theme="1"/>
        <rFont val="Calibri"/>
      </rPr>
      <t xml:space="preserve"> Luisa Fernanda Urrego</t>
    </r>
  </si>
  <si>
    <t>No aplica</t>
  </si>
  <si>
    <t>Investigación y desarrollo pedagógico</t>
  </si>
  <si>
    <t xml:space="preserve">Falta de articulación en la definición y desarrollo de las actividades de los proyectos de investigación y desarrollo pedagógico con respecto al proyecto de inversión formulado </t>
  </si>
  <si>
    <t xml:space="preserve">Proyectos de Investigación y Desarrollo Pedagógico que no cumplan con los objetivos del proyecto de inversión.  </t>
  </si>
  <si>
    <t xml:space="preserve">Posibilidad de daño económico y reputacional por falta de articulación en la definición y desarrollo de las actividades de los proyectos de investigación y desarrollo pedagógico con respecto al proyecto de inversión formulado, generando incumplimiento en los objetivos del proyecto de inversión. </t>
  </si>
  <si>
    <t xml:space="preserve">     Entre 100 y 500 SMLMV </t>
  </si>
  <si>
    <t>Moderado</t>
  </si>
  <si>
    <t>6.1</t>
  </si>
  <si>
    <t xml:space="preserve">Cuatrimestralmente, el Comité Academico, realizará una revisión y seguimiento de las actividades a los proyectos de investigación y desarrollo pedagógico que sea articulado con el proyecto de inversión. Dicha revisión se podrá evidenciar a través de las actas del Comité Académico. </t>
  </si>
  <si>
    <t>El comité académico realiza las observaciones de las actividades y recomienda ajustes requeridos para alinear los proyectos de investigación y desarrollo pedagógico con los objetivos del proyecto de inversión.</t>
  </si>
  <si>
    <t>Cuando se detectan desviaciones en el proceso de definición y desarrollo de los proyectos de investigación y desarrollo pedagógico, se implementan las recomendaciones del comité academico.</t>
  </si>
  <si>
    <t xml:space="preserve">Subdirección Académica 
Asesores de la dirección General 
Lideres de metas </t>
  </si>
  <si>
    <r>
      <rPr>
        <sz val="11"/>
        <color theme="1"/>
        <rFont val="Calibri"/>
      </rPr>
      <t xml:space="preserve">Para el primer cuatrimestre, no se materializó el riesgo. Los controles propuestos se aplicaron en su totalidad, el comité académico realizó la revisión y seguimiento de las actividades a los proyectos de investigación y desarrollo pedagógico que estén articulado con el proyecto de inversión  </t>
    </r>
    <r>
      <rPr>
        <u/>
        <sz val="11"/>
        <color rgb="FF1155CC"/>
        <rFont val="Calibri"/>
      </rPr>
      <t>https://drive.google.com/drive/folders/1XJFUUfbNG76H9nAeg2w9zooG-cdnzp3p</t>
    </r>
    <r>
      <rPr>
        <sz val="11"/>
        <color theme="1"/>
        <rFont val="Calibri"/>
      </rPr>
      <t xml:space="preserve">
</t>
    </r>
    <r>
      <rPr>
        <b/>
        <sz val="11"/>
        <color theme="1"/>
        <rFont val="Calibri"/>
      </rPr>
      <t>Responsable del Seguimiento:</t>
    </r>
    <r>
      <rPr>
        <sz val="11"/>
        <color theme="1"/>
        <rFont val="Calibri"/>
      </rPr>
      <t xml:space="preserve"> Luisa Fernanda Urrego</t>
    </r>
  </si>
  <si>
    <t>https://drive.google.com/drive/folders/1XJFUUfbNG76H9nAeg2w9zooG-cdnzp3p</t>
  </si>
  <si>
    <t>6.2</t>
  </si>
  <si>
    <t>Una vez al año o cuando se formulan los proyectos de investigación y desarrollo pedagógico, el subdirector académico y/o el contratista delegado, realizará el cuadro de control general de seguimiento a los porcentajes de ejecución de las fichas de los proyectos de investigación o desarrollo pedagógico de la vigencia el cual es insumo para el seguimiento de las metas Proyecto de Inversión y productos MGA</t>
  </si>
  <si>
    <t>Una vez al año o cuando se formulan los proyectos, el subdirector académico y/o el contratista delegado, realizará el cuadro de control general de seguimiento a los porcentajes de ejecución de las fichas de los proyectos de investigación o desarrollo pedagógico de la vigencia denominado Seguimiento Metas proyecto de inversión vs productos MGA, dicho cuadro se adjuntará de manera electrónica una vez diligenciado en la plataforma google</t>
  </si>
  <si>
    <t>Cuando se detectan desviaciones en el seguimiento de los porcentajes de ejecución de los proyectos de investigación y desarrollo pedagógico, se resuelve de manera inmediata.</t>
  </si>
  <si>
    <t>Subdirector académico y/o el contratista delegado</t>
  </si>
  <si>
    <r>
      <rPr>
        <sz val="11"/>
        <color theme="1"/>
        <rFont val="Calibri"/>
      </rPr>
      <t xml:space="preserve">Para el primer cuatrimestre, no se materializó el riesgo. Los controles propuestos se aplicaron en su totalidad, se ha realizado el seguimiento a los porcentajes de ejecución de las fichas de los proyectos de investigación o desarrollo pedagógico de la vigencia denominado a través del seguimiento Metas proyecto de inversión vs productos MGA mediante radicado No. 06-817-2023-000170 del 05/02/2023; No. 06-817-2024-000398 del 06/03/2024;  No. 06-817-2024-000540 del 02/04/2024 y No. 06-817-2024-000732 del 03/05/2024
</t>
    </r>
    <r>
      <rPr>
        <b/>
        <sz val="11"/>
        <color theme="1"/>
        <rFont val="Calibri"/>
      </rPr>
      <t>Responsable del Seguimiento:</t>
    </r>
    <r>
      <rPr>
        <sz val="11"/>
        <color theme="1"/>
        <rFont val="Calibri"/>
      </rPr>
      <t xml:space="preserve"> Luisa Fernanda Urrego</t>
    </r>
  </si>
  <si>
    <t>Radicados: No. 06-817-2023-000170 del 05/02/2023; No. 06-817-2024-000398 del 06/03/2024;  No. 06-817-2024-000540 del 02/04/2024 y No. 06-817-2024-000732 del 03/05/2024</t>
  </si>
  <si>
    <t xml:space="preserve"> Falta de verificación de los soportes que avalan las certificaciones expedidas por la Subdirección Académica</t>
  </si>
  <si>
    <t>Inadecuada emisión de certificaciones producto de saber pedagógico</t>
  </si>
  <si>
    <t>Posibilidad de daño reputacional por inadecuada emisión de certificaciones producto de saber pedagógico debido a la falta de verificación de los soportes que avalan las certificaciones académicas expedidas por la Subdirección Académica</t>
  </si>
  <si>
    <t>7.1</t>
  </si>
  <si>
    <t>Cuatrimestralmente, la Subdirección Académica verifica la ruta donde reposan los soportes que avalan las certificaciones académicas expedidas, por medio del seguimiento de un archivo excel</t>
  </si>
  <si>
    <t xml:space="preserve">Cuatrimestralmente, los líderes de los proyectos, utilizarán la herramienta tecnológica para detección de plagio, generando reporte positivo de la herramienta empleada y concepto favorable por parte del supervisor encargado, los productos derivados de proyectos de investigación y desarrollo pedagógico, así como las publicaciones del IDEP.  
</t>
  </si>
  <si>
    <t xml:space="preserve">Cuando se verifique los errores se realiza las respectivas correcciones a las certificaciones </t>
  </si>
  <si>
    <t>Subdirección Académica 
Profesional de Gestión Documental</t>
  </si>
  <si>
    <r>
      <rPr>
        <sz val="11"/>
        <color theme="1"/>
        <rFont val="Calibri"/>
      </rPr>
      <t xml:space="preserve">Para el primer cuatrimestre, no se materializó el riesgo, debido a que no se verificaron los soportes que avalan las certificaciones académicas expedidas por la Subdirección Académica </t>
    </r>
    <r>
      <rPr>
        <u/>
        <sz val="11"/>
        <color rgb="FF1155CC"/>
        <rFont val="Calibri"/>
      </rPr>
      <t>https://drive.google.com/drive/folders/17G6gJi9nb16CLmSdlcWg7ARj0s02YjG7.</t>
    </r>
    <r>
      <rPr>
        <sz val="11"/>
        <color theme="1"/>
        <rFont val="Calibri"/>
      </rPr>
      <t xml:space="preserve">
</t>
    </r>
    <r>
      <rPr>
        <b/>
        <sz val="11"/>
        <color theme="1"/>
        <rFont val="Calibri"/>
      </rPr>
      <t>Responsable del Seguimiento:</t>
    </r>
    <r>
      <rPr>
        <sz val="11"/>
        <color theme="1"/>
        <rFont val="Calibri"/>
      </rPr>
      <t xml:space="preserve"> Luisa Fernanda Urrego
</t>
    </r>
  </si>
  <si>
    <t>https://drive.google.com/drive/folders/17G6gJi9nb16CLmSdlcWg7ARj0s02YjG7</t>
  </si>
  <si>
    <t xml:space="preserve">Plagio en los productos de los proyectos de investigación y desarrollo pedagógico por parte de los contratistas y docentes participantes. </t>
  </si>
  <si>
    <t xml:space="preserve">
Ausencia de seguimiento y control frente al cumplimiento de las normas de derechos de autor de los productos de los proyectos de investigación y desarrollo pedagogico.  
</t>
  </si>
  <si>
    <t>Posibilidad de daño económico y reputacional por posible plagio en los productos de los proyectos de investigación y desarrollo pedagógico por parte de los contratistas y docentes participantes debido a la ausencia de seguimiento y control frente al cumplimiento de las normas de derechos de autor de los productos.</t>
  </si>
  <si>
    <t>Fraude Interno</t>
  </si>
  <si>
    <t xml:space="preserve">     El riesgo afecta la imagen de de la entidad con efecto publicitario sostenido a nivel de sector administrativo, nivel departamental o municipal</t>
  </si>
  <si>
    <t>8.1</t>
  </si>
  <si>
    <t xml:space="preserve">Trimestralmente, los líderes de los proyectos, utilizaran la herramienta tecnológica para detección de plagio, generando reporte positivo de la herramienta empleada y concepto favorable por parte del supervisor encargado, los productos derivados de proyectos de investigación y desarrollo pedagógico así como las publicaciones del IDEP. 
</t>
  </si>
  <si>
    <t>Automático</t>
  </si>
  <si>
    <t>Cuando se entrega el informe final del proyecto de investigación o desarrollo  al final de la vigencia, el profesional de la Subdirección Académica responsable del proyecto, anexará cartas de autores que señalan el consentimiento,  autorización y, así como, las declaraciones de autenticidad y responsabilidad frente  a los temas de plagio que se puedan presentar en los textos y/o documentos entregados; lo anterior en las carpetas de cada uno de los proyectos.</t>
  </si>
  <si>
    <t>Trimestral</t>
  </si>
  <si>
    <t xml:space="preserve">Tan pronto se detecta hay que informarle al contratista o a los docentes participantes que debe corregir el documento de manera inmediata.
Informar a la Oficina Juridica para inicio de los procesos legales. </t>
  </si>
  <si>
    <t xml:space="preserve">Asesores de la dirección General.
Profesional Especializado 222-05 Subdirección Academica </t>
  </si>
  <si>
    <r>
      <rPr>
        <sz val="11"/>
        <color theme="1"/>
        <rFont val="Calibri"/>
      </rPr>
      <t xml:space="preserve">Para el primer cuatrimestre, no se materializó el riesgo, debido a que no se han recibido productos derivados de proyectos de investigación y desarrollo pedagógico, ni nuevos textos de publicaciones, no ha sido necesario uso de la herramienta tecnológica para detección de plagio.
</t>
    </r>
    <r>
      <rPr>
        <b/>
        <sz val="11"/>
        <color theme="1"/>
        <rFont val="Calibri"/>
      </rPr>
      <t>Responsable del Seguimiento:</t>
    </r>
    <r>
      <rPr>
        <sz val="11"/>
        <color theme="1"/>
        <rFont val="Calibri"/>
      </rPr>
      <t xml:space="preserve"> Luisa Fernanda Urrego
</t>
    </r>
  </si>
  <si>
    <t>8.2</t>
  </si>
  <si>
    <t xml:space="preserve">
Cuando se entrega el informe final del proyecto de investigación o desarrollo al final de la vigencia, el profesional de la subdirección académica responsable del proyecto, anexará cartas de autores que señalan el consentimiento, autorización y las declaraciones de autenticidad y responsabilidad frente a los temas de plagio que se puedan presentar en los textos y/o documentos entregados; lo anterior en las carpetas de cada uno de los proyectos
</t>
  </si>
  <si>
    <t>Verificar que se subsanen las recomendaciones emitidas en las visitas realizadas a cada una de las dependencias.</t>
  </si>
  <si>
    <t xml:space="preserve">Tan pronto se detecta hay que informarle al contratista que debe corregir el documento de manera inmediata y asumir la responsabilidad legal en la cual se vea perjudicado el IDEP  e iniciar las acciones legales correspondientes. </t>
  </si>
  <si>
    <t>el profesional de la Subdirección Académica</t>
  </si>
  <si>
    <r>
      <rPr>
        <sz val="11"/>
        <color theme="1"/>
        <rFont val="Calibri"/>
      </rPr>
      <t xml:space="preserve">Para el primer cuatrimestre, no se materializó el riesgo, dado que como a la fecha no se han realizado entregas de informes finales no se cuenta con cartas de autores que señalan el consentimiento, autorización y, así como, las declaraciones de autenticidad y responsabilidad frente a los temas de plagio que se puedan presentar en los textos y/o documentos entregados.
</t>
    </r>
    <r>
      <rPr>
        <b/>
        <sz val="11"/>
        <color theme="1"/>
        <rFont val="Calibri"/>
      </rPr>
      <t>Responsable del Seguimiento:</t>
    </r>
    <r>
      <rPr>
        <sz val="11"/>
        <color theme="1"/>
        <rFont val="Calibri"/>
      </rPr>
      <t xml:space="preserve"> Luisa Fernanda Urrego</t>
    </r>
  </si>
  <si>
    <t>Inadecuada conservación y organización del acervo documental</t>
  </si>
  <si>
    <t xml:space="preserve">Desconocimiento, desactualización o falta de aplicación oportuna de los documentos del proceso de Gestión Documental. </t>
  </si>
  <si>
    <t xml:space="preserve">
Posibilidad de daño reputacional por Uso indebido de los documentos producidos por el Instituto para beneficio propio o de terceros, debido a la Consulta y préstamo de documentos con información clasificada o reservada a personas no autorizadas
</t>
  </si>
  <si>
    <t>9.1</t>
  </si>
  <si>
    <t>Mensualmente, el profesional especializado codigo 222-03 de la subdirección académica y el contratista de la subdirección administrativa, diligenciaran el Formato FT-GD-07-03 "Prestamos de Expedientes" para las solicitudes de préstamo del archivo central</t>
  </si>
  <si>
    <t>Probabilidad</t>
  </si>
  <si>
    <t>Revisar los Formatos FT-GD-07-03 "Prestamos de Expedientes" para las solicitudes de préstamo del archivo central y validar drente al inventario del archivo central</t>
  </si>
  <si>
    <t xml:space="preserve">Realizar asistencia técnica al proceso por parte del profesional Especializado codigo 222-03 y verificar nuevamente si se subsano las observaciones presentadas en caso de que sea recurrente se reporta a Control Interno Disciplinario </t>
  </si>
  <si>
    <t xml:space="preserve">
Contratista del proceso de Gestión documental (Subdirección Administrativa y Financiera) 
Profesional Especializado de gestión documental (Subdirección Académica)
</t>
  </si>
  <si>
    <t xml:space="preserve">: </t>
  </si>
  <si>
    <t>19/12/2024:
Responsable del seguimiento: Andrés Ríos León
a la fecha de corte no se evidencia materialización del riesgo por prestamo inadecuado de expedientes, segun indice de informacion clasificada y reservada. Sin embago, se hace necesaria la actualizacion de esta matriz de riesgos.</t>
  </si>
  <si>
    <t>Se verificó por parte de esta oficina el diligenciamiento del FT-GD-07-03 "Prestamos de Expedientes", sin embargo, no se encuentra totlamente diliegenciado. Se recomienda realizar el inventario descrito en la acción de tratamiento al menos una vez al año. Responsable de Seguimiento: Daniela Castro Jiménez</t>
  </si>
  <si>
    <t>9.2</t>
  </si>
  <si>
    <t>Cada vez que se requiera el préstamo de una carpeta del archivo central, el profesional especializado de la subdirección académica, recibirá el formato: FT-GD-07-03 Préstamo de expedientes y realizará las observaciones correspondientes mediante correo electrónico.</t>
  </si>
  <si>
    <t xml:space="preserve">Realizar el envío mediante correo electronico de las observaciones </t>
  </si>
  <si>
    <t>Mansual</t>
  </si>
  <si>
    <t>En el caso de identificar un documento desactualizado, se procederá a enviar un correo electrónico al líder proceso informando la situación, para posteriormente proceder a su actualización en un término no mayor a tres meses.</t>
  </si>
  <si>
    <t xml:space="preserve">Subdirector(a) Administrativo(a) y Financiero(a) 
Profesional Especializado de gestión documental 
</t>
  </si>
  <si>
    <t>Se verificó por parte de esta oficina que no hubiera lugar a alguna observación en el proceso de préstamo de expedientes. Responsable de seguimiento: Daniela Castro Jiménez</t>
  </si>
  <si>
    <t>Posibilidad de afectación reputacional por la  inadecuada conservación y organización del acervo documental debido al desconocimiento, desactualización o falta de aplicación oportuna de los documentos del proceso de Gestión Documental.</t>
  </si>
  <si>
    <t>10.1</t>
  </si>
  <si>
    <t xml:space="preserve">Anualmente el profesional especializado codigo 222-03 de la subdirección academica y el contratista de la subdirección administrativa, realizara visitas programadas a las areas para verificar la aplicación de la Tabla de Retención Documental y lineamientos para la organización de archivos en cada Dependencia, a traves de un informe de seguimiento. </t>
  </si>
  <si>
    <t>Revisar los documentos frente a los últimos requisitos dados por las entidades que regulan la gestión documental (AGN y Archivo de Bogotá), además de tener en cuenta la normatividad vigente.</t>
  </si>
  <si>
    <t>10.2</t>
  </si>
  <si>
    <t xml:space="preserve">Solicitar el FUID anualmente para realizar el cronograma. </t>
  </si>
  <si>
    <t>Monitorear trimestralmente el cumplimiento del protocolo de limpieza (IN-GD-07-02) que se debe realizar a los depósitos o estanterías que contienen los archivos del IDEP.</t>
  </si>
  <si>
    <t>19/12/2024:
Responsable del seguimiento: Andrés Ríos León
A la fecha de corte, no evidencia materialización de documentación afectada por agentes biologicos. Sin embargo, se evidencia que el deposito de archivo central se presenta un rigesgo alto de contaminación por agentes quimicos; pues allí se almacenan elemetos con los cuales se realiza la limpieza de pisos y escritorios. De igual forma, se hace necesaria la actualización de dicho instructivo, pues en este, se mencionan elementos de protección personal y elementos para hacer la limpieza de la documentación. elementos con los que actualmente no cuenta el IDEP.</t>
  </si>
  <si>
    <t xml:space="preserve">No se aporta la evidencia de la aplicación del control, por lo tanto no se puede realizar la evaluación de los mismos.  Responsable del seguimiento: Daniela Castro Jiménez.  </t>
  </si>
  <si>
    <t>10.3</t>
  </si>
  <si>
    <t>Cotejar el FUID contra la documentación contenida en la transferencia primaria de cada dependencia de acuerdo con el Cronograma y si requiere se notificarán los ajustes por correo electrónico.</t>
  </si>
  <si>
    <t>En el caso de encontrar deficiencias en la aplicación del protocolo, se informará por correo electrónico al área responsable de Recursos Físicos que se tomen los correctivos correspondentes para garantizar la aplicación del protocolo de limpieza</t>
  </si>
  <si>
    <t xml:space="preserve">Subdirector(a) Administrativo(a) y Financiero(a) 
Profesional Especializado de gestión documental </t>
  </si>
  <si>
    <t>19/12/2024:
Responsable del seguimiento: Andrés Ríos León
A la fecha de corte no se realizan tranfecias primarias, lo anterior teniendo en cuenta que los archivos de gestion no cuantan con inventarios documentales actualizados. se hace necesaria la revision de los riegos de gestion asociados al proceso de gestión documental</t>
  </si>
  <si>
    <t>No se aporta la evidencia de la aplicación del control, por lo tanto no se puede realizar la evaluación de los mismos.</t>
  </si>
  <si>
    <t>Económico</t>
  </si>
  <si>
    <t xml:space="preserve">Inexactitud e inoportunidad en la liquidación de salarios, prestaciones sociales, aportes parafiscales y
seguridad social.
</t>
  </si>
  <si>
    <t>Imprecisión en el cálculo de la liquidación de factores salariales (nómina y prestaciones sociales) por digitación, extemporaneidad y/o inconsistencias de novedades y cambios en la normativas.</t>
  </si>
  <si>
    <t xml:space="preserve">Posibilidad de daño económico por Imprecisión en el cálculo de la liquidación de factores salariales (nómina y prestaciones sociales), debido a errores en el cálculo por digitación, extemporaneidad y/o inconsistencias de novedades y cambios en la normatividad.
</t>
  </si>
  <si>
    <t xml:space="preserve">     Afectación menor a 10 SMLMV .</t>
  </si>
  <si>
    <t>11.1</t>
  </si>
  <si>
    <t xml:space="preserve">Mensualmente, los profesionales de las áreas de presupuesto, tesorería, contabilidad y Talento Humano, revisan la  liquidación de nómina para aprobación de la subdirección Administrativa, Financiera y CID y el representante legal de la Entidad, </t>
  </si>
  <si>
    <t>Cada vez que se requiera la contratación de un profesional del área de nómina, el Subdirector Administrativo y Financiero, asegurarán la vinculación de personal con experiencia en liquidación de nómina, seguridad social y parafiscales; lo anterior en el ejercicio de las pruebas técnicas y del proceso de selección de personal.</t>
  </si>
  <si>
    <t xml:space="preserve">Expedición de acto administrativo de modificación y/o aclaración, corrigiedo la deficiencia. </t>
  </si>
  <si>
    <t xml:space="preserve">Subdirector(a) Administrativo(a) y Financiero(a) 
profesionales de las áreas de presupuesto, tesoreria, contabilidad
Profesional Especializado Talento Humano
Contratista de Nomina 
</t>
  </si>
  <si>
    <t>19/12/2024: Se adelantó la contratación de servicios profesionales para realizar la liquidación de nomina garantizando la ideoneidad y experiencia del contratista seleccionado. Ver:  Contrato No. 024 DE 2024-IDEP-CD cuyo objeto es: Prestar servicios profesionales para el apoyo al proceso de Gestión de Talento Humano, en lo relacionado con la nómina del Sistema Integrado de Gestión IDEP y en el cumplimiento de los lineamientos MIPG en el componente de gestión con valores para resultados desde la política de talento humano.
Los reportes mensuales de liquidación de nomina durante la vigencia 2024 cuentan con la revisión y aprobación de los profesionales responsables de Presupuesto, Cotaabilidad, Talento Humano, Tesorería y la Subdirección Administrativa y Financiera.
Reporta: Subdirección Adminstrativa y Financiera</t>
  </si>
  <si>
    <r>
      <rPr>
        <sz val="11"/>
        <color theme="1"/>
        <rFont val="Calibri"/>
      </rPr>
      <t xml:space="preserve">Se recomienda articular la acción de tratamiento de acuerdo con la descripción del control identificado, con el objetivo de que esta mitigue la materialización del riego y con ello el logro de los objetivos de la entidad.  Por otro lado, no se remitieron los soportes que evidencian la ejecucion del control  ( </t>
    </r>
    <r>
      <rPr>
        <i/>
        <sz val="11"/>
        <color theme="1"/>
        <rFont val="Calibri"/>
      </rPr>
      <t>los profesionales de las áreas de presupuesto, tesorería, contabilidad y Talento Humano, revisan la  liquidación de nómina para aprobación de la subdirección Administrativa, Financiera y CID y el representante legal de la Entidad</t>
    </r>
    <r>
      <rPr>
        <sz val="11"/>
        <color theme="1"/>
        <rFont val="Calibri"/>
      </rPr>
      <t>,). Responsable del seguimiento: Daniela Castro Jiménez</t>
    </r>
  </si>
  <si>
    <t>11.2</t>
  </si>
  <si>
    <t>Cada vez que se presente la necesidad de contratar un profesional el área de nómina, los Subdirectores Administrativo, Financiero y de Control Disciplinario,Asegurarán la vinculación de personal con experiencia en liquidación de nómina, seguridad social y parafiscales; lo anterior en el ejercicio de las pruebas técnicas y del proceso de selección de personal.</t>
  </si>
  <si>
    <t>Cada vez que sea requerido, de acuerdo con la creación, modificación y/o actualización dispuesta por el Gobierno Nacional y Distrital en materia Prestacional y Salarial, el Contratista Profesional de SST, se asegurará de garantizar continua capacitación y actualización de las normas vigentes para la aplicabilidad en la liquidación de la nómina al personal competente, como evidencia de dichas capacitaciones se encuentra: Normograma Nómina, Planes de trabajo, Entrega informe mensual de actividades y Plan de Mejoramiento</t>
  </si>
  <si>
    <t>Si se detecta alguna anomalía, se detiene el proceso de vinculación</t>
  </si>
  <si>
    <t xml:space="preserve">Subdirector(a) Administrativo(a) y Financiero(a) 
Profesional Especializado Talento Humano
</t>
  </si>
  <si>
    <t>11.3</t>
  </si>
  <si>
    <t>Cada vez que sea requerido, de acuerdo con la creación, modificación y/o actualización dispuesta por el Gobierno Nacional y Distrital en materia Prestacional y Salariales, el Contratista Profesional de SYST, se asegurará de garantizar continua capacitación y actualización de las normas vigentes para la aplicabilidad en la liquidación de la nómina al personal competente, como evidencia de dichas capacitaciones se encuentra: Normograma Nómina, Planes de trabajo
Entrega informe mensual de actividades y Plan de Mejoramiento</t>
  </si>
  <si>
    <t>Mensualmente, el Profesional Universitario- Proceso de Gestión de Recursos Físicos, registrará en el Sistema de Información Administrativo y Financiero - Módulo de Recursos Físicos el bien, y le asignará un número de placa para su identificación y control, posteriormente elaborará el comprobante de Altas y lo archivará con sus respectivos soportes (Factura, Solicitud de Ingreso,  y autorización de pago); por último, solicitará a la aseguradora incluir los bienes adquiridos con el fin ampararlos en el programa de Seguros vigente de la entidad</t>
  </si>
  <si>
    <t>Las observaciones, desviaciones o diferencias identificadas son investigadas, consultadas y solucionadas oportunamente</t>
  </si>
  <si>
    <t>Gestión de recursos físicos</t>
  </si>
  <si>
    <t xml:space="preserve">
Pérdida de bienes y/o elementos de Propiedad, Planta y Equipo e Inventarios del Instituto. 
</t>
  </si>
  <si>
    <t>Hechos accidentales producidos a los bienes del Instituto, los cuales producen daño o deterioro.</t>
  </si>
  <si>
    <t>Posibilidad de daño económico por
Pérdida de bienes y/o elementos de Propiedad, Planta y Equipo e Inventarios del Instituto debido a hechos accidentales producidos a los bienes del Instituto, los cuales producen daño o deterioro.</t>
  </si>
  <si>
    <t>Daños Activos Físicos</t>
  </si>
  <si>
    <t>12.1</t>
  </si>
  <si>
    <t>Mensualmente, el Profesional Universitario- Proceso de Gestión de Recursos Físicos, registrará en el Sistema de Información Administrativo y Financiero - Módulo de Recursos Físicos el bien, y le asignará un número de placa para su identificación y control, posteriormente elaborará el comprobante de Altas y lo archivarán con sus respectivos soportes (Factura, Solicitud de Ingreso,  y autorización de pago); por último, solicitará a la aseguradora incluir los bienes adquiridos con el fin ampararse en el programa de Seguros vigente de la entidad.</t>
  </si>
  <si>
    <t xml:space="preserve">
Anualmente, el Subdirector Administrativo y Financiero realizará la renovación de las pólizas, que ampararán todos los bienes del Instituto, mediante el contrato que se establece con la aseguradora seleccionada, adjuntando en el respectivo expediente los soportes precontractuales y contractuales de dicho contrato.
</t>
  </si>
  <si>
    <t xml:space="preserve">Tramite para declaratoria de Siniestro y comunicar a la oficina de Control Interno Disciplinario </t>
  </si>
  <si>
    <t xml:space="preserve">Subdirector(a) Administrativo(a) y Financiero(a) 
Profesional Universitario 219-02
</t>
  </si>
  <si>
    <t>12.2</t>
  </si>
  <si>
    <t xml:space="preserve">
Anualmente, el subdirector administrativo y financiera y la oficina de control interno, realizarán la renovación de las pólizas, que ampararán todos los bienes del Instituto, mediante el contrato que se establece con la aseguradora seleccionada. adjuntando en el respectivo expediente los soportes precontractuales y contractuales de dicho contrato.
</t>
  </si>
  <si>
    <t>Cada vez que se presente un siniestro , el Profesional Universitario del proceso de Gestión de Recursos Físicos, aplicará el procedimiento PRO-GRF-11-01 Egresos o salidas definitivas de bienes: En la actividad número 28; adjuntando, Comprobantes de Salidas, Bajas y soportes respectivos (Acto administrativo, acta de comité, según corresponda)</t>
  </si>
  <si>
    <t>Hacer requerimientos mediante oficio a la compañía Aseguradora por intermedio del corredor de Seguros, para subsanar el siniestro ocurrido</t>
  </si>
  <si>
    <t xml:space="preserve">Subdirector(a) Administrativo(a) y Financiero(a) 
Profesional Universitario Almacén
</t>
  </si>
  <si>
    <t>12.3</t>
  </si>
  <si>
    <t>Trimestralmente, el profesional universitario de gestión de recursos físicos; verificará en la página del SIM si el parque automotor presenta alguna infracción, tomando pantallazo de dicha página y archivándolo de manera digital en un disco extraíble; posteriormente realiza las verificaciones y pagos correspondientes, también deberá realizar aleatoriamente visitas al parque automotor.</t>
  </si>
  <si>
    <t>Se notifica mediante correo electrónico a la Oficina Asesora de Planeación o contabilidad, según sea el caso, para dar solución a la incidencia presentada</t>
  </si>
  <si>
    <t>Incumplimiento de normatividad de tránsito o de las normas distritales o de la entidad  en el uso del  parque automotor de la entidad.</t>
  </si>
  <si>
    <t>Malas prácticas por parte del conductor; tales como, infringir normas de tránsito, darle uso personal al vehículo institucional y descuidar el estado del mismo.</t>
  </si>
  <si>
    <t>Posibilidad de daño económico por el incumplimiento de normatividad de tránsito o de las normas distritales o de la entidad  en el uso del  parque automotor  debido a malas prácticas por parte del funcionario asignado; tales como, infringir normas de tránsito, darle uso personal al vehículo institucional y descuidar el estado del mismo.</t>
  </si>
  <si>
    <t xml:space="preserve">     Entre 50 y 100 SMLMV </t>
  </si>
  <si>
    <t>13.1</t>
  </si>
  <si>
    <t>Trimestralmente, el profesional universitario de gestión de recursos físicos; verificará en la página del SIM si el parque automotor presenta alguna infracción, tomando pantallazo de dicha página y archivando de manera digital en un disco extraíble; posteriormente realiza las verificaciones y pagos correspondientes, visitando aleatoriamente el parque automotor.</t>
  </si>
  <si>
    <t xml:space="preserve">Todos los meses y/o cuando se presente la necesidad, el Profesional Universitario de Gestión de Recursos Físicos, diligenciará las planillas FT-GRF-11-14 PLANILLA SEGUIMIENTO TRANSPORTE PARQUE AUTOMOTOR IDEP, FT-GRF-11-08 AUTORIZACIÓN SALIDA DE VEHÍCULOS PARQUE AUTOMOTOR FUERA DE BOGOTÁ, archivándolas en medios magnéticos para su respectivo control.
</t>
  </si>
  <si>
    <t>En caso de reportar alguna infracción se paga oportunamente</t>
  </si>
  <si>
    <t>Subdirector(a) Administrativo Financiero y de Control Interno Disciplinario
Profesional Universitario 219-02</t>
  </si>
  <si>
    <t>13.2</t>
  </si>
  <si>
    <t xml:space="preserve">Todos los meses y/o cuando se presente la necesidad, el profesional Universitario de gestión de recursos físicos, diligenciar las planillas FT-GRF-11-14 PLANILLA SEGUIMIENTO TRANSPORTE PARQUE AUTOMOTOR IDEP, FT-GRF-11-08 AUTORIZACIÓN SALIDA DE VEHÍCULOS PARQUE AUTOMOTOR FUERA DE BOGOTÁ, archivarlas en medios magnéticos para su respectivo control.
</t>
  </si>
  <si>
    <t xml:space="preserve">Cada vez que se presente una eventualidad con respecto al parque automotor y de manera mensual para el suministro de combustible, el Profesional Universitario de Gestión de Recursos Físicos, realizará ejecución y Supervisión de los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
Lo anterior mediante los informes de supervisión que reposan en el archivo de la entidad.
</t>
  </si>
  <si>
    <t>Se notifica al Subdirector Administrativo y Financiero y de Control Interno y Disciplinario mediante oficio</t>
  </si>
  <si>
    <t>13.3</t>
  </si>
  <si>
    <t>Cada vez que se presente una eventualidad con respecto al parque automotor y de manera mensual para el suministro de combustible, el profesional universitario de gestión de recursos físicos, realizará ejecución y Supervisión de los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
Lo anterior mediante los informes de supervisión que reposan en el archivo de la entidad</t>
  </si>
  <si>
    <t>Seguimiento a las partidas conciliatorias y actas de comité de sostenibilidad contable.</t>
  </si>
  <si>
    <t>Inicialmente se confirma con el conductor y posteriormente se notifica al Subdirector Administrativo y Financiero y de Control Interno y Disciplinario mediante oficio</t>
  </si>
  <si>
    <t>Gestión financiera</t>
  </si>
  <si>
    <t xml:space="preserve">Operaciones Temporales realizadas adecuadamente. </t>
  </si>
  <si>
    <t xml:space="preserve">Inaplicación de los procedimientos y/o desconocimiento de la norma en ejecución de Operaciones Tesorales. </t>
  </si>
  <si>
    <t xml:space="preserve">Posibilidad de daño económico y reputacional por Operaciones Tesorales realizadas inadecuadamente debido a la inaplicación de los procedimientos y/o desconocimiento de la norma. </t>
  </si>
  <si>
    <t>14.1</t>
  </si>
  <si>
    <t>Mensualmente, los profesionales especialzados de contabilidad y de tesoreria, diligenciaran los formatos: FT-GF-14-16 Formato Conciliación Bancaria Contable y FT-GF-14-23 Formato Conciliación bancaria - Tesorería, adjuntando como evidencia, Conciliaciones bancarias contables, libros auxiliares y extractos bancarios.</t>
  </si>
  <si>
    <t xml:space="preserve">Cada vez que se requiera, los profesionales especializados de contabilidad y de tesorería, aplicará los controles establecidos en el procedimiento PRO-GF-14-14 "Gestión de Pago", adjuntando como evidencia, comprobante de Anulación, órdenes de pago y comprobantes de egreso
</t>
  </si>
  <si>
    <t>Mensual y Cuatrimestral</t>
  </si>
  <si>
    <t xml:space="preserve">Adelantar las acciones legales que correspondan </t>
  </si>
  <si>
    <t xml:space="preserve">Profesionales Especializados (Contador y Tesorero)
</t>
  </si>
  <si>
    <t>14.2</t>
  </si>
  <si>
    <t xml:space="preserve">Cada vez que se requiera, los profesionales especialzados de contabilidad y de tesoreria, aplicará los controles establecidos en el procedimiento PRO-GF-14-14 "Gestión de Pago", adjuntando como evidencia, comprobante de Anulación, ordenes de pago y comprobantes de egreso
</t>
  </si>
  <si>
    <t>Cada vez que se requiera, el profesional especializado de tesorería, aplicará los controles establecidos en el Protocolo de Seguridad y Manejo de Cuentas de Tesorería IN- GF -14- 05, adjuntando los oficios correspondientes.</t>
  </si>
  <si>
    <t>Se lleva a cabo la anulación del documento en el Sistema de Información Administrativo y Financiero del Instituto, por parte del Subdirector Administrativo, Financiero y de Control Disciplinario</t>
  </si>
  <si>
    <t xml:space="preserve">Contador 
Tesorero
</t>
  </si>
  <si>
    <t>14.3</t>
  </si>
  <si>
    <t>Cada vez que se requiera, el profesional especializado de tesoreria, aplicará los controles establecidos en el Protocolo de Seguridad y Manejo de Cuentas de Tesorería IN- GF -14- 05, adjuntando los oficios correspondientes.</t>
  </si>
  <si>
    <t xml:space="preserve">Actualización del normograma cuando aplique   
</t>
  </si>
  <si>
    <t xml:space="preserve">
Presentación inadecuada o extemporánea de las obligaciones tributarias
</t>
  </si>
  <si>
    <t>Desconocimiento del profesional especializado de contabilidad sobre la normatividad tributaria vigente.</t>
  </si>
  <si>
    <t xml:space="preserve">
Posibilidad de daño económico y reputacional por presentación inadecuada o extemporánea de las obligaciones tributarias debido al desconocimiento del profesional especializado de contabilidad sobre la normatividad tributaria vigente.
</t>
  </si>
  <si>
    <t>15.1</t>
  </si>
  <si>
    <t xml:space="preserve">Semestralmente, El profesional especializado de contabilidad, revisara la expedición de nuevas normas tributarias, realizando un acta de reunión de la verificación de la actividad. </t>
  </si>
  <si>
    <t xml:space="preserve">Por lo menos una vez al año, el Profesional Especializado de Contabilidad, aplicará el normograma y cronograma interno del Proceso y participará de jornadas en actualización tributaria, como evidencia se puede encontrar:
- Hojas de cálculo en las que se realiza la liquidación de las cuentas por pagar del Instituto por concepto de retenciones por pagar.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</si>
  <si>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Cuando se identifique un incumplimiento de obligación tributaria, se procederá al pago y/o corrección de la información y a las acciones legales que corresponda.</t>
  </si>
  <si>
    <t>Profesionales Especializados (Contador y Tesorero)</t>
  </si>
  <si>
    <t>15.2</t>
  </si>
  <si>
    <t xml:space="preserve">Por lo menos una vez al año, el profesional especializado de contabilidad, aplicará el normograma y cronograma interno del Proceso y participará de jornadas en actualización tributaria, como evidencia se puede encontrar:
- Hojas de cálculo en las que se realiza la liquidación de las cuentas por pagar del Instituto por concepto de retenciones por pagar.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</si>
  <si>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 manera mensual, bimestral y/o anual, de conformidad con lo establecido por los entes que regulan la materia tributaria, el profesional especializado de contabilidad conocerá y aplicará la normatividad tributaria vigente, dicha gestión se evidenciará en los libros auxiliares, órdenes de pago y liquidación de nómina y declaraciones tributarias</t>
  </si>
  <si>
    <t>Se difunden los principales cambios normativos al equipo contable y de Tesorería</t>
  </si>
  <si>
    <t xml:space="preserve">Contador
</t>
  </si>
  <si>
    <t>15.3</t>
  </si>
  <si>
    <t>Cada vez que se realiza solicitud de contratación, la Oficina Jurídica, revisará que los documentos precontractuales se ajusten a los contemplado en el  Plan anual de adquisiciones (PAA)  y que los Estudios Previos y Análisis del Sector cumplan con los requerimientos legales; dicha revisión se evidencia y controla en la plataforma SECOP II</t>
  </si>
  <si>
    <t>Bimestral</t>
  </si>
  <si>
    <t>Se actualiza la parametrización del Sistema de Información Administrativo y Financiero del Instituto, según los cambios normativos</t>
  </si>
  <si>
    <t>deficiencias relacionadas con el plazo, tiempo, cantidades y especificaciones técnicas del objeto a contratar</t>
  </si>
  <si>
    <t>Adquisición de bienes, obras y/o servicios que no se ajusten las necesidades o al cumplimiento de los objetivos de la entidad.</t>
  </si>
  <si>
    <t>Posibilidad de daño económico y reputacional por Adquisición de bienes, obras y/o servicios que no se ajusten las necesidades o al cumplimiento de los objetivos de la entidad, debido a deficiencias relacionadas con el plazo, tiempo, cantidades y especificaciones técnicas del objeto a contratar</t>
  </si>
  <si>
    <t>Usuarios, productos y practicas , organizacionales</t>
  </si>
  <si>
    <t>16.1</t>
  </si>
  <si>
    <t>Cada vez que se realiza solicitud de contratación la Oficina Juridica revisará  que los documentos precontractuales se ajusten a los contemplado en el  Plan anual de adquisiciones (PAA)  y que los Estudios Previos y Análisis del Sector cumplan con los requerimientos legales; dicha revisión se evidencia y controla en la plataforma SECOP II</t>
  </si>
  <si>
    <t>Aceptar</t>
  </si>
  <si>
    <t xml:space="preserve">Acción de tratamiento: Solicitar la modificación de la póliza según corresponda durante el termino de ejecución del contrato </t>
  </si>
  <si>
    <t>Las observaciones serán atendidas en el menor tiempo posible y se verán reflejadas en el cumplimiento del PAA</t>
  </si>
  <si>
    <t xml:space="preserve">Jefe  Jurídica
Profesional Especializado Jurídico
</t>
  </si>
  <si>
    <t xml:space="preserve">Para el primer cuatrimestre, no se materializó el riesgo. </t>
  </si>
  <si>
    <t>Para el tercer cuatrimestre, no se materializó el riesgo. Los controles propuestos se aplicaron en su totalidad, se realizó el seguimiento mensual al PAA Bogotá Camina Segura, tanto en Funcionamiento como en Inversión. Responsable del control: Laura Matiz. Profesional especializada Oficina Jurídica</t>
  </si>
  <si>
    <r>
      <rPr>
        <sz val="11"/>
        <color theme="1"/>
        <rFont val="Calibri"/>
      </rPr>
      <t>Se recomienda evaluar que la accion de tratamiento atienda a la descripción de control, toda vez que se observa que la descripción de control sugiere "</t>
    </r>
    <r>
      <rPr>
        <i/>
        <sz val="11"/>
        <color theme="1"/>
        <rFont val="Calibri"/>
      </rPr>
      <t xml:space="preserve">Cada vez que se realiza solicitud de contratación la Oficina Juridica revisará  que los documentos precontractuales se ajusten a los contemplado en el  Plan anual de adquisiciones (PAA), </t>
    </r>
    <r>
      <rPr>
        <sz val="11"/>
        <color theme="1"/>
        <rFont val="Calibri"/>
      </rPr>
      <t>y la acción de tratamiento</t>
    </r>
    <r>
      <rPr>
        <i/>
        <sz val="11"/>
        <color theme="1"/>
        <rFont val="Calibri"/>
      </rPr>
      <t xml:space="preserve"> "Solicitar la modificación de la póliza según corresponda durante el termino de ejecución del contrato</t>
    </r>
    <r>
      <rPr>
        <sz val="11"/>
        <color theme="1"/>
        <rFont val="Calibri"/>
      </rPr>
      <t>". Responsable de seguimiento: Daniela Castro Jiménez</t>
    </r>
  </si>
  <si>
    <t xml:space="preserve">Indebida aprobación de las garantías contractuales
</t>
  </si>
  <si>
    <t xml:space="preserve"> Errores en las revisiones de garantias de los contratos que no son corregidos a tiempo lo acarrea que durante el contrato no se cuente con los debidos amparos</t>
  </si>
  <si>
    <t>Posibilidad de daño económico y reputacional por Indebida aprobación de las garantías contractuales por parte del jefe de la Oficina Juridica, debido a  errores en las revisiones de garantias de los contratos que no son corregidos a tiempo, lo que acarrea que durante el contrato no se cuente con los debidos amparos.</t>
  </si>
  <si>
    <t>17.1</t>
  </si>
  <si>
    <t>Cada vez que se revisen pólizas que amparen los contratos, la Oficina Juridica, realizará doble filtro en la revisión de las pólizas, el primero será revisado por el abogado tramitador y posteriormente por el Jefe de la Oficina Jurídica. Lo anterior se evidencia en el documento de aprobación de garantias y plataforma SECOP II.</t>
  </si>
  <si>
    <t>Actualizar los documentos asociados al proceso Gestión Contractual, que vincule acciones para la prevención del lavado de activos y financiación del terrorismo que incluya:
Actualizar las listas de chequeo de las contrataciones que tiene el IDEP en el proceso gestión Contractual.
Elaboración formato para servidores y colaoradores que establezca el origen de ingresos</t>
  </si>
  <si>
    <t>Las observaciones o diferencias serán atendidas en el menor tiempo posible</t>
  </si>
  <si>
    <t xml:space="preserve">Jefe Jurídica
Abogado asignado al Proceso de Contratación 
</t>
  </si>
  <si>
    <t>Para el primer cuatrimestre, no se materializó el riesgo. Los controles propuestos se aplicaron en su totalidad, se realizó la revisión previa en la etapa precontracutal de las garantías solicitadas a los contratistas tanto de la modalidad de contratación directa como de mínima y menor cuantía, y convenio interinstitucional. Responsable del control: Laura Matiz. Profesional</t>
  </si>
  <si>
    <t>Para el tercer cuatrimestre, no se materializó el riesgo. Los controles propuestos se aplicaron en su totalidad, se realizó la revisión previa en la etapa precontractual de las garantías solicitadas a los contratistas tanto de la modalidad de contratación directa como de mínima y menor cuantía, y convenios interinstitucionales. Responsable del control: Laura Matiz. Profesional</t>
  </si>
  <si>
    <r>
      <rPr>
        <sz val="11"/>
        <color theme="1"/>
        <rFont val="Calibri"/>
      </rPr>
      <t>Se recomienda evaluar que la accion de tratamiento atienda a la descripción de control, toda vez que se observa que la descripción de control sugiere "</t>
    </r>
    <r>
      <rPr>
        <i/>
        <sz val="11"/>
        <color theme="1"/>
        <rFont val="Calibri"/>
      </rPr>
      <t>Cada vez que se revisen pólizas que amparen los contratos, la Oficina Juridica, realizará doble filtro en la revisión de las pólizas, el primero será revisado por el abogado tramitador y posteriormente por el Jefe de la Oficina Jurídica"</t>
    </r>
    <r>
      <rPr>
        <sz val="11"/>
        <color theme="1"/>
        <rFont val="Calibri"/>
      </rPr>
      <t>, y la acción de tratamiento "</t>
    </r>
    <r>
      <rPr>
        <i/>
        <sz val="11"/>
        <color theme="1"/>
        <rFont val="Calibri"/>
      </rPr>
      <t>Actualizar los documentos asociados al proceso Gestión Contractua</t>
    </r>
    <r>
      <rPr>
        <sz val="11"/>
        <color theme="1"/>
        <rFont val="Calibri"/>
      </rPr>
      <t>l,". Responsable de seguimiento: Daniela Castro Jiménez</t>
    </r>
  </si>
  <si>
    <t xml:space="preserve">Ausencia de identificación de procedencia de fondos de proveedores o personas que pueden estar vinculadas a actividades de lavado de activos. </t>
  </si>
  <si>
    <t>Iincumplimiento de las normas vigentes aplicables y con los cuales contrate el IDEP asociadas a la prevención del lavado de activos y financiación del terrorismo. Contratando con persona natural o jurídica que este vinculada a actividades de lavado de activos y/o financiación del terrorismo</t>
  </si>
  <si>
    <t xml:space="preserve">Posibilidad de daño económico y reputacional por incumplimiento de las normas vigentes aplicables y con los cuales contrate el IDEP asociadas a la prevención del lavado de activos y financiación del terrorismo. Contratando con persona natural o jurídica que este vinculada a actividades de lavado de activos y/o financiación del terrorismo, debido a Ausencia de identificación de procedencia de fondos de proveedores o personas que pueden estar vinculadas a actividades de lavado de activos. </t>
  </si>
  <si>
    <t>Lavado de Activos y Financiación del Terrorismo</t>
  </si>
  <si>
    <t>18.1</t>
  </si>
  <si>
    <t>El Jefe de la Oficina Jurídica realizará la verificación de los contratistas naturales y/o jurídicos en listas restrictivas gratuitas, previo a realizar la contratación; en caso de encontrar reporte en las listas realizará el procedimiento respectivo de reporte</t>
  </si>
  <si>
    <t>Sin Documentar</t>
  </si>
  <si>
    <t>Sin Registro</t>
  </si>
  <si>
    <t>Expedir Resolución con el Oficial SARLAFT, que indique  procedimiento para el reporte de operaciones sospechosas en caso de que el contratista se encuentre en listas restrictivas y el diligenciamiento del formato para servidores y colaboradores que establezca el origen de ingresos.</t>
  </si>
  <si>
    <t>Reporte de operaciones sospechosas ante el UIAF</t>
  </si>
  <si>
    <t>Jefe Oficina Jurídica</t>
  </si>
  <si>
    <t>Para el primer cuatrimestre, no se materializó el riesgo. Los controles propuestos se aplicaron en su totalidad, Se radvirtió a cada supervisor de la contratación tener en cuenta la consulta en el SARLAFT. Responsable del control: Mauricio Pava Linares. Jefe Oficina Jurídica</t>
  </si>
  <si>
    <t>Para el tercer cuatrimestre, no se materializó el riesgo. Los controles propuestos se aplicaron en su totalidad, Se advirtió a cada supervisor de la contratación tener en cuenta la consulta en el SARLAFT. Responsable del control: Mauricio Pava Linares. Jefe Oficina Jurídica</t>
  </si>
  <si>
    <t>No se reporta evidencias de aplicación del control, por lo tanto no le es dable a esta Oficina evaluar el seguimiento a las acciones de control.</t>
  </si>
  <si>
    <t xml:space="preserve">Desequilibrio económico del contrato
</t>
  </si>
  <si>
    <t>Falencias en el analisis de los riesgos previsibles y en su tratamiento; así como en, las garantias que amparen dichos riesgos.</t>
  </si>
  <si>
    <t>Posibilidad de daño económico por desequilibrio económico del contrato, debido a falencias en el analisis de los riesgos previsibles y en su tratamiento; así como en, las garantias que amparen dichos riesgos.</t>
  </si>
  <si>
    <t>19.1</t>
  </si>
  <si>
    <t xml:space="preserve">
Cada vez que se suscriba un contrato, el referente técnico, supervisor y abogado responsable de realizar los estudios previos documentaran los riesgos previsibles y su tratamiento atendiendo los lineamientos de la guia Colombia Compra Eficiente, con el fin de mitigar dichos riesgos; como evidencia se diligencia el formato establecido para cada modalida de contratación.
</t>
  </si>
  <si>
    <t xml:space="preserve">Cada 15 días, el abogado de defensa judicial presenta informe escrito del seguimiento de los procesos judiciales y extrajudiciales al comité de conciliación. </t>
  </si>
  <si>
    <t xml:space="preserve">Realizar modificación al contrato </t>
  </si>
  <si>
    <t xml:space="preserve">Jefe Oficina Jurídica
Abogado designado 
</t>
  </si>
  <si>
    <t>Para el primer cuatrimestre, no se materializó el riesgo. Los controles propuestos se aplicaron en su totalidad. Responsable del control: Laura Matiz. Profesional</t>
  </si>
  <si>
    <t>Para el tercer cuatrimestre, no se materializó el riesgo. Los controles propuestos se aplicaron en su totalidad, se actualizaron, y en algunos casos se modificaron, los formatos dispuestos para la contratación en el IDEP. Todos estos formatos se encuentran publicados en el Sistema Integrado de Gestión, página web oficial del Instituto Responsable del control: Laura Matiz. Profesional</t>
  </si>
  <si>
    <t>https://www.idep.edu.co/articulo/gc-08-proceso-de-gestion-contractual</t>
  </si>
  <si>
    <r>
      <rPr>
        <sz val="11"/>
        <color theme="1"/>
        <rFont val="Calibri"/>
      </rPr>
      <t>Se recomienda evaluar que la accion de tratamiento atienda a la descripción de control, toda vez que se observa que la descripción de control sugiere "</t>
    </r>
    <r>
      <rPr>
        <i/>
        <sz val="11"/>
        <color theme="1"/>
        <rFont val="Calibri"/>
      </rPr>
      <t xml:space="preserve">
Cada vez que se suscriba un contrato, el referente técnico, supervisor y abogado responsable de realizar los estudios previos documentaran los riesgos previsibles y su tratamiento"</t>
    </r>
    <r>
      <rPr>
        <sz val="11"/>
        <color theme="1"/>
        <rFont val="Calibri"/>
      </rPr>
      <t>, y la acción de tratamiento "Cada 15 días, el abogado de defensa judicial presenta informe escrito del seguimiento de los procesos judiciales y extrajudiciales al comité de conciliación. " Responsable de seguimiento: Daniela Castro Jiménez</t>
    </r>
  </si>
  <si>
    <t xml:space="preserve">Falta de respresentación judicial en los terminos establecidos en el proceso.
</t>
  </si>
  <si>
    <t xml:space="preserve">Seguimiento inoportuno, negligente y deficiente por parte del abogado asignado a la defensa judicial del Instituto a los procesos judiciales y/o extrajudiciales. </t>
  </si>
  <si>
    <t xml:space="preserve">Posibilidad de daño económico y reputacional por falta de respresentación judicial en los terminos establecidos en el proceso debido al seguimiento inoportuno, negligente y deficiente por parte del abogado asignado a la defensa judicial del Instituto a los procesos judiciales y/o extrajudiciales. 
</t>
  </si>
  <si>
    <t>20.1</t>
  </si>
  <si>
    <t xml:space="preserve">Cada 15 días,el abogado de defensa judicial presenta informe escrito del seguimiento de los procesos judiciales y extrajudiciales al comité de conciliación. </t>
  </si>
  <si>
    <t xml:space="preserve">Verificar el cumplimiento estricto a las actividades del plan de mantenimiento y monitoreo. </t>
  </si>
  <si>
    <t xml:space="preserve">Iniciar un proceso por posible incumplieminto contra el abogado encargado de la defensa judicial 
Instaurar la acción de repetición contra el abogado encargado de la defensa judicial </t>
  </si>
  <si>
    <t xml:space="preserve">Jefe Jurídica
Abogado Contratista de Defensa Judicial </t>
  </si>
  <si>
    <t>Para el primer cuatrimestre, no se materializó el riesgo. Los controles propuestos se aplicaron en su totalidad, Se revisa continuamente la página de la Rama Judicial y el SIPROJWEB para controlar los movimientos que puedan surtir en los dos procesos atinentes al IDEP. Responsable del control: Mauricio Pava Linares. Jefe Oficina Jurídica</t>
  </si>
  <si>
    <t>19/12/2024: Para el tercer cuatrimestre el Jefe de la Oficina Jurídica (en su rol de defensa judicial) presentó en los comités de conciliación sus informes de defensa judicial que se pueden confirmar en las Actas Nos. 17 de 12/09/2024, No. 19 de 2024 de 10/10/2024, No. 21 de 2024 de 06/11/2024 y, No. 23 de 2024 de 10/12/2024
Responsable del seguimiento:</t>
  </si>
  <si>
    <t>https://drive.google.com/drive/u/0/folders/131E8QH8FGRigZCDr2kHQkXGCpgdhmVKB</t>
  </si>
  <si>
    <r>
      <rPr>
        <sz val="11"/>
        <color theme="1"/>
        <rFont val="Calibri"/>
      </rPr>
      <t xml:space="preserve">Se verificó por parte de esta oficina los informes de defensa judicial presentados al comité de concilición, sin embargo, se recomienda que la accion de tratamiento atienda a la descripción de control, toda vez que se observa que la descripción de control sugiere " </t>
    </r>
    <r>
      <rPr>
        <i/>
        <sz val="11"/>
        <color theme="1"/>
        <rFont val="Calibri"/>
      </rPr>
      <t>Cada 15 días,el abogado de defensa judicial presenta informe escrito del seguimiento de los procesos judiciales y extrajudiciales al comité de conciliación</t>
    </r>
    <r>
      <rPr>
        <sz val="11"/>
        <color theme="1"/>
        <rFont val="Calibri"/>
      </rPr>
      <t>. " y la acción de tratamiento "</t>
    </r>
    <r>
      <rPr>
        <i/>
        <sz val="11"/>
        <color theme="1"/>
        <rFont val="Calibri"/>
      </rPr>
      <t>Verificar el cumplimiento estricto a las actividades del plan de mantenimiento y monitoreo</t>
    </r>
    <r>
      <rPr>
        <sz val="11"/>
        <color theme="1"/>
        <rFont val="Calibri"/>
      </rPr>
      <t xml:space="preserve"> . " Responsable de seguimiento: Daniela Castro Jiménez</t>
    </r>
  </si>
  <si>
    <t xml:space="preserve">
No prestación de servicios tecnologicos a la entidad
</t>
  </si>
  <si>
    <t xml:space="preserve">Suspensión o interrupción de los servicios TI y daños de los equipos que hacen parte de la infraestructura. </t>
  </si>
  <si>
    <t xml:space="preserve">Posibilidad de daño económico y reputacional por la no prestación de servicios tecnológicos a la entidad debido a suspensión o interrupción de los servicios de TI y daños de los equipos que hacen parte de la infraestructura.  </t>
  </si>
  <si>
    <t>Fallas Tecnologicas</t>
  </si>
  <si>
    <t>El riesgo afecta la imagen de la entidad con algunos usuarios de relevancia frente al logro de los objetivos</t>
  </si>
  <si>
    <t>21.1</t>
  </si>
  <si>
    <t>Trimestralmente se registra monitoreo del comportamiento de la infraestructura tecnologica por parte de los ingeneiros conrtatistas y el técnico operativo del area gestión Tecnologica de la OAP por medio de un plan de mantenimiento, monitoreo y seguimiento. https://docs.google.com/spreadsheets/d/1wNb7yBmlB4zqQxxx48AE5GXjcA9wcGDz/edit#gid=948254401</t>
  </si>
  <si>
    <t xml:space="preserve">Verificar el cumplimiento estricto a las actividades, así como, el registro de las mismas a las que halla lugar, del plan de mantenimiento y monitoreo. </t>
  </si>
  <si>
    <t>Ejecutar el plan de contingnecia tecnológica cada vez que se presente indisponibilidad del servicio por fallas técnicas</t>
  </si>
  <si>
    <t xml:space="preserve">
Técnico opertativo, ingeniero de soporte de infraestructura TI.</t>
  </si>
  <si>
    <t xml:space="preserve">No prestación de servicios tecnologicos a la entidad
</t>
  </si>
  <si>
    <t>Suspensión o interrupción de los servicios TI por falta de la continuidad de contratos de soporte y/o por finalización de ciclo de vida de los equipos por obsolecencia,  o por finalización de ciclo de vida de equipos por parte del fabricante y/o proveedores</t>
  </si>
  <si>
    <t xml:space="preserve">Posibilidad de daño económico y reputacional por la no prestación de servicios tecnológicos a la entidad debido a la imposibilidad de normalizar el funcionamiento de los servicios  e infraestructura tecnológica </t>
  </si>
  <si>
    <t>Media</t>
  </si>
  <si>
    <t>Mayor</t>
  </si>
  <si>
    <t>Alto</t>
  </si>
  <si>
    <t>22.1</t>
  </si>
  <si>
    <t>Trimestralmente se revisan las fechas de terminación de contratos de soporte para fines pertienentes y se revisa el ciclo de vida de equipos, se realizan dos reciclatones en el año. Se informa a la alta dirección de las necesidades de contratación y renovación de infraestructura tecnológica en reuniones internas y en comités de contratación.
https://docs.google.com/spreadsheets/d/1wNb7yBmlB4zqQxxx48AE5GXjcA9wcGDz/edit#gid=948254401</t>
  </si>
  <si>
    <t xml:space="preserve">Comprar nueva tecnología,  reparar los equipos con daños. Comprar y/o renovar licencia, comprar y/o renovar servicios de soporte. </t>
  </si>
  <si>
    <t>Remplazar el elemento de infraestructura tecnológica que presenta el daño y/o configurar aplicación que falla. Renovación de equipos obsoletos. Ejecutar el plan de contingnecia tecnológica.</t>
  </si>
  <si>
    <t xml:space="preserve">Técnico y/o contratistas del proceso de Gestión Tecnologica </t>
  </si>
  <si>
    <t>Pérdida o adulteración de la información y no continuidad en la prestación de servicios teccnologicos a la entidad</t>
  </si>
  <si>
    <t xml:space="preserve">Inadecuada implementación de las Polticas Seguridad y Privacidad de la Información, parametrizaciones, configuraciones de seguridad. </t>
  </si>
  <si>
    <t xml:space="preserve">Posibilidad de daño económico y reputacional por pérdida o adulteración de la información y no continuidad en la prestación de servicios teccnologicos a la entidad debido a la Inadecuada implementación de las Polticas de Seguridad y Privacidad de la Información, parametrizaciones y configuraciones de seguridad. </t>
  </si>
  <si>
    <t>23.1</t>
  </si>
  <si>
    <t>Trimestralmente se registran las actividades de actualización y monitoreo de los equipos, aplicaciones y políticas de seguridad de la entidad por parte de los ingeneiros conrtatistas y el técnico operativo del area gestión Tecnologica de la OAP por medio de un plan de mantenimiento y monitoreo, en las hojas de "Actaulizaciones Firewall y Antivirus" y "Actualizaciones de Servidores y PC". 
https://docs.google.com/spreadsheets/d/1wNb7yBmlB4zqQxxx48AE5GXjcA9wcGDz/edit#gid=948254401</t>
  </si>
  <si>
    <t xml:space="preserve">Verificar el cumplimiento estricto a las actividades, así como, el registro de las mismas a las que halla lugar, del plan de mantenimiento con relación a la actualización, monitoreo de los equipos, aplicaciones y políticas de seguridad de la entidad </t>
  </si>
  <si>
    <t>Ejecutar el plan de contingencia tecnológica cada vez que se presente indisponibilidad del servicio por ataque informático o mala manipulación de la información y/o documentos.</t>
  </si>
  <si>
    <t>23.2</t>
  </si>
  <si>
    <t>Según sea el caso, mensual, semanal y diario se realizan copias de respaldo de los activos de informaccíón críticos. Esto registra en el formato de Control de Copias de Respaldo (Back Ups). FT-GT-12-16 Control BackUps y revisión de servidores</t>
  </si>
  <si>
    <t>Verificar los logs que generan los scripts de toma de backups y los backups generados</t>
  </si>
  <si>
    <t>mensual, semanal y diario</t>
  </si>
  <si>
    <t>Restaurar los backups necesarios a fin de logar la disponibilidad de la infraestructura tecnológica afectada. Ejecutar el plan de contingnecia tecnológica.</t>
  </si>
  <si>
    <t>23.3</t>
  </si>
  <si>
    <t>Durante el trimestre se realizan campañas de socialización, divulgación y concientización  sobre los riesgos y amenazas en el uso de TI y servicios conexos, en aras de consolidar una cultura organizacional en seguridad digital.</t>
  </si>
  <si>
    <t>Hacer campañas de apropiación y conocimiento de la política de seguridad y privacidad de la información y el plan de contingencia tecnológica</t>
  </si>
  <si>
    <t>Reafirmar las acciones preventivas a tener en cuenta para evitar ataques informáticos, aplicando el plan de contingencia tecnológica.</t>
  </si>
  <si>
    <t xml:space="preserve">Ingenieros del area de gestión técnologica  </t>
  </si>
  <si>
    <t>23.4</t>
  </si>
  <si>
    <t>A la instalación de la consola del antivirus se realiza la configuración y parametrización con creación de reglas para que el antivirus se actualice permanentemente y verifique en los endpoint. Se generan reportes de manera trimestral o a necesidad de algún evento que se requiera para validar los resultados y tomar las acciones necesarias.</t>
  </si>
  <si>
    <t>Trimestralmente se actualiza a la última versión de los endpoint. Según el resultado del repote trimestral se toman las acciones necesarias para corregir las vulnerabilidades y hallazgos detectados.</t>
  </si>
  <si>
    <t>Eliminar el virus, eliminar el ataque. Restaurar los backups necesarios a fin de logar la disponibilidad de la infraestructura tecnológica afectada</t>
  </si>
  <si>
    <t>23.5</t>
  </si>
  <si>
    <t xml:space="preserve">Definición e implementación de configuraciones desde la consola del firewall, generando reportes de seguimiento
</t>
  </si>
  <si>
    <t xml:space="preserve">Durante la instalación, configuración y puesta en marcha de la solución, se generan informes de configuración y funcionamiento y se generan de forma trimestral. De otra parte, durante el periodo de vigencia de las licencias, el firewall actualiza las bases de datos de antivirus, ataques y motores de procesamiento, de acuerdo a la periodicidad definida por  fabricante. Para ciertas ocasiones y por demanda, se hacen ajustes a la configuración como la creación de reglas, actualizaciones del firmware, o demas acciones requeridas para afinar el funcionamiento y la protección sobre el equipo y la red. </t>
  </si>
  <si>
    <t>Ejecutar el plan de contingnecia tecnológica. Contactar con el proveedor para soporte</t>
  </si>
  <si>
    <t>23.6</t>
  </si>
  <si>
    <t>Se cuenta con un control de acceso biométrico al datacenter y para los usuarios no autorizados se cuenta con un formato de registro de acceso físico</t>
  </si>
  <si>
    <t>Permitir el ingreso al centro de datos solo de personas autorizadas por los miembros de Gestión Tecnológica, requiriendo el diligenciamiento del formato de ingreso. Controlar el ingreso al Centro de Datos  del personal ajeno a Gestión Tecnológica</t>
  </si>
  <si>
    <t>Para evitar el ingreso a personal ajeno al Data Center se instaló el acceso biométrico. Ejecutar el plan de contingnecia tecnológica.</t>
  </si>
  <si>
    <t>23.7</t>
  </si>
  <si>
    <t>El cambio de contraseñas para los usuarios de dominio y correo se programó para realizarlo cada 3 meses, informando al usuario a través de mensaje para realizar el cambio respectivo.
Igualmente se gestiona a necesidad del usuario por solicitud en mesa de ayuda.
El cambio de contraseñas para los usuarios del sistema de información Goobi está parametrizado en la base de datos y este se activa tres veces al año. 
El cambio de contraseñas para los usuarios del sistema de información Humano en línea se realiza a través de solicitud en mesa de ayuda, únicamente cuando hay inconvenientes en el cambio solicitado a través de Link que es enviado al correo del usuario.
El cambio de contraseñas para los usuarios del sistema de información Humano Liquidador de nómina se realiza una vez al año de forma manual y las veces que el usuario lo requiera a través de la mesa de ayuda del IDEP.</t>
  </si>
  <si>
    <t>Para el sistema de información Goobi se restablecen las constraseñas de todos los usuarios de forma automatica tres veces al año y a solicitud de los usuarios por mesa de ayuda.
Para el sistema de información Humano en línea, se restablecen las contraseñas a solicitud de los usuarios por mesa de ayuda.
Para el sistema de información Humano Liquidador de Nómina la contraseña del lider del proceso, se restablece anualmente.
Las contraseñas de correos y dominio solicitan nueva contraseña automáticamente cada tres meses y se realiza además por solicitud de los usuarios a través de mesa de ayuda.</t>
  </si>
  <si>
    <t>En caso de que haya un acceso no autorizado en donde ocurra una pérdida o adulteración de información se restaurará el backup correspondiente.
Se procede a restablecer la contraseña de forma inmediata para que el usuario asigne una nueva teniendo en cuenta el Compromiso de cumplimiento de las políticas TIC del IDEP.</t>
  </si>
  <si>
    <t>Ing. soporte sistemas de información.
Técnico Operativo.</t>
  </si>
  <si>
    <t>18/12/2024: En estre trimestre no se materializó el riesgo. 
Responsables: César linares y Juliett Yaver</t>
  </si>
  <si>
    <t xml:space="preserve">No se registran evidencias de aplicación de controles por medio del acta del comité correspondiente al mes de agosto;  por lo anterior no se puede validar la efectividad del control. Responsable del seguimiento: Daniela Castro Jiménez.  </t>
  </si>
  <si>
    <t xml:space="preserve">Indisponibilidad de los servicios y operación sin licencias 
</t>
  </si>
  <si>
    <t xml:space="preserve">Falta de oportunidad en la identificación de las necesidades de la infraestructura tecnologica </t>
  </si>
  <si>
    <t xml:space="preserve">Posibilidad de daño económico y reputacional por la Indisponibilidad de los servicios y operación sin licencias debido a Falta de oportunidad en la identificación de las necesidades de la infraestructura tecnológica </t>
  </si>
  <si>
    <t xml:space="preserve">     El riesgo afecta la imagen de la entidad internamente, de conocimiento general, nivel interno, de junta dircetiva y accionistas y/o de provedores</t>
  </si>
  <si>
    <t>24.1</t>
  </si>
  <si>
    <t>Anualmente, los tecnicos del proceso de gestion tecnológica valida los ciclos de vida del hardware y software de los fabricantes y proveedores de la infraestructura tecnológica del Instituto. 
Se verifican las fechas de vencimiento del software y hardware
A través de una regla del directorio activo  los usuarios no pueden instalar software.</t>
  </si>
  <si>
    <t>Verificar que el inventario de hardware y software este actualizado</t>
  </si>
  <si>
    <t>Ejecutar el plan de contingnecia tecnológica.</t>
  </si>
  <si>
    <t>Técnico operativo.</t>
  </si>
  <si>
    <t>Mejoramiento integral y continuo</t>
  </si>
  <si>
    <t xml:space="preserve">Falencias en la formulación y seguimiento a los instrumentos de Gestión
</t>
  </si>
  <si>
    <t xml:space="preserve">Suministro de información ineficiente o inadecuada por parte de otras áreas.
</t>
  </si>
  <si>
    <t>Posibilidad de daño reputacional por falencias en la formulación y seguimiento a los instrumentos de gestión, debido a Suministro de información poco confiable, ineficiente o inadecuada por parte de otras áreas.</t>
  </si>
  <si>
    <t xml:space="preserve">     El riesgo afecta la imagen de alguna área de la organización</t>
  </si>
  <si>
    <t>25.1</t>
  </si>
  <si>
    <t xml:space="preserve">
Trimestralmente, el contratista SIG-MIPG realizará el seguimiento a los diferentes planes y programas que tiene el Instituto; y generará, de acuerdo con lo establecido en el procedimiento PRO-MIC-03-04 la autoevaluación de la Gestión. Produciendo así los siguientes documentos: PEDI, hojas de vida de indicadores de gestión, planes de mejoramiento, mapas de riesgo, plan de adecuación y sostenibilidad de MIPG publicados en la Maloca SIG y alertas informativas.
</t>
  </si>
  <si>
    <t>Cada vez que se realiza auditoría al proceso, de conformidad con el PAA, el jefe de la oficina de Control Interno, aprobara el plan de auditoria y el diseño de los papeles de trabajo realizados para la ejecución de la misma.</t>
  </si>
  <si>
    <t>Las reprogramaciones o ajustes que se requieran hacer en los instrumentos de gestión, son validadas en Comité de gestión y desempeño institucional y se deja en el acta correspondiente</t>
  </si>
  <si>
    <t>Contratista MIPG</t>
  </si>
  <si>
    <t>Evaluación y control</t>
  </si>
  <si>
    <t xml:space="preserve">Debido a la entrega de información con deficiencia en la calidad o extemporanea por parte del proceso auditado.
Desconocimiento y/o aplicación de normatividad derogada o desactualizada.
</t>
  </si>
  <si>
    <t>Falencias en el analisis y generación de informes de auditoría interna.</t>
  </si>
  <si>
    <t xml:space="preserve">Posibilidad de daño reputacional por Falencias en el análisis y generación de informes de auditoría interna, debido a:
- La entrega de información con deficiencia en la calidad o extemporánea por parte de los procesos auditados
-  Desconocimiento y/o aplicación de normatividad derogada o desactualizada.
</t>
  </si>
  <si>
    <t>26.1</t>
  </si>
  <si>
    <t>Cada vez que se realiza auditoría al proceso, de conformidad con el PAA, el jefe de la Oficina de Control Interno, aprobara el plan de auditoria y el diseño de los papeles de trabajo realizados para la ejecución de la misma.</t>
  </si>
  <si>
    <t xml:space="preserve">En caso de presentarse desviaciones, se presentaran al Comité de Coordinación de Control Interno -CCCI </t>
  </si>
  <si>
    <t>jefe de la Oficina de Control Interno</t>
  </si>
  <si>
    <t>\\192.168.1.251\control_interno\Año 2024\130-19-6 INFORMES AUDITORIAS INTERNAS 2024</t>
  </si>
  <si>
    <t>VERSIÓN : 7</t>
  </si>
  <si>
    <t>Fecha Aprobación:  3/05/2022</t>
  </si>
  <si>
    <t>PÁGINA: 1 de 6</t>
  </si>
  <si>
    <t>RECURSOS PARA LA GESTIÓN DEL RIESGO AL INTERIOR DE PROCESO</t>
  </si>
  <si>
    <t>ALCANCE:   Inicia con la identificación de los riesgos de Corrupción  por parte de cada uno de los procesos del IDEP y finaliza con la mitigación, seguimiento y control por parte de cada uno de los responsables enunciados en el presente documento</t>
  </si>
  <si>
    <t xml:space="preserve">TERMINOS Y DEFINICIONES:  </t>
  </si>
  <si>
    <t>ESTRUCTURA PARA LA GESTIÓN DEL RIESGO:  Metodologia: Política de Administración del riesgo del DAFP</t>
  </si>
  <si>
    <t xml:space="preserve">SEGUIMIENTO 1ER CUATRIMESTRE 2024 </t>
  </si>
  <si>
    <t>SEGUIMIENTO 2DO CUATRIMESTRE 2024 - PRIMERA LINEA DE DEFENSA</t>
  </si>
  <si>
    <t>Causa Inmediata</t>
  </si>
  <si>
    <t>Causa Raíz</t>
  </si>
  <si>
    <t xml:space="preserve">Definición de impacto </t>
  </si>
  <si>
    <r>
      <rPr>
        <b/>
        <sz val="11"/>
        <color theme="1"/>
        <rFont val="Calibri"/>
      </rPr>
      <t xml:space="preserve">Impacto
1 a 5 = </t>
    </r>
    <r>
      <rPr>
        <sz val="11"/>
        <color theme="1"/>
        <rFont val="Calibri"/>
      </rPr>
      <t>Moderado</t>
    </r>
    <r>
      <rPr>
        <b/>
        <sz val="11"/>
        <color theme="1"/>
        <rFont val="Calibri"/>
      </rPr>
      <t xml:space="preserve">
6 a 11 = </t>
    </r>
    <r>
      <rPr>
        <sz val="11"/>
        <color theme="1"/>
        <rFont val="Calibri"/>
      </rPr>
      <t>Mayor</t>
    </r>
    <r>
      <rPr>
        <b/>
        <sz val="11"/>
        <color theme="1"/>
        <rFont val="Calibri"/>
      </rPr>
      <t xml:space="preserve">
12 a 18 = </t>
    </r>
    <r>
      <rPr>
        <sz val="11"/>
        <color theme="1"/>
        <rFont val="Calibri"/>
      </rPr>
      <t>Catastrófico</t>
    </r>
  </si>
  <si>
    <t xml:space="preserve">Fecha Fin </t>
  </si>
  <si>
    <t>No</t>
  </si>
  <si>
    <t>Oficina de Control Interno</t>
  </si>
  <si>
    <t>SEGUIMIENTO 1ER CUATRIMESTRE 2024 - PRIMERA LINEA DE DEFENSA</t>
  </si>
  <si>
    <t>SEGUNDA LINEA DE DEFENSA - OFICINA ASESORA DE PLANEACIÓN</t>
  </si>
  <si>
    <t xml:space="preserve">TERCERA  LINEA DE DEFENSA - OFICINA DE CONTROL INTERNO </t>
  </si>
  <si>
    <t>SEGUIMIENTO TERCER CUATRIMESTRE 2024 - PRIMERA LINEA DE DEFENSA</t>
  </si>
  <si>
    <t>TERCER LINEA DE DEFENSA - OFICINA DE CONTROL INTERNO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</si>
  <si>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</si>
  <si>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</si>
  <si>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</si>
  <si>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</si>
  <si>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</si>
  <si>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</si>
  <si>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</si>
  <si>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</si>
  <si>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</si>
  <si>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</si>
  <si>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</si>
  <si>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</si>
  <si>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</si>
  <si>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</si>
  <si>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</si>
  <si>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</si>
  <si>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</si>
  <si>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</si>
  <si>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</si>
  <si>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 xml:space="preserve">
Omisión en la aplicación del manual de imagen institucional
Colusión por parte de los Directivos, Funcionarios y/o contratistas que intervienen en la los procesos de comunicación y divulgación.
</t>
  </si>
  <si>
    <t>Uso indebido de las imágenes y textos para favorecer o desfavorecer a una marca o a un tercero.</t>
  </si>
  <si>
    <t>Posibilidad de daño reputacional por Uso indebido de las imágenes y textos para favorecer o desfavorecer a una marca o a un tercero, debido a Omisión en la aplicación del manual de imagen institucional
y a Colusión por parte de los Directivos, Funcionarios y/o contratistas que intervienen en la los procesos de comunicación y divulgación.</t>
  </si>
  <si>
    <t>Si</t>
  </si>
  <si>
    <t>Trimestralmente, los contratistas de diseño gráfico, realizaran seguimiento a la aplicación del Manual de imagen institucional, diligenciando la lista de verificación de lineamientos del manual de Imagen de la Alcaldía y el Manual de Imagen Institucional</t>
  </si>
  <si>
    <t xml:space="preserve">Trimestralmente, los contratistas de diseño grafico, realizarán seguimiento a la aplicación del Manual de imagen institucional, diligenciando la lista de verificación de lineamientos del manual de Imagen de la Alcaldia y el Manual de Imagen Institucional </t>
  </si>
  <si>
    <t xml:space="preserve">Se realiza los ajustes a las piezas graficas y/o comunicaciones de manera inmediata </t>
  </si>
  <si>
    <t xml:space="preserve">Asesor de la Dirección General
Contrastitas responsables del proceso de divulgación y comunicación. 
Contrastistas y/o Profesional Especializado 222-05 del Proceso de Publicaciones </t>
  </si>
  <si>
    <t>Jefe Oficina Asesora de planeación</t>
  </si>
  <si>
    <t>Jefe Oficina de Control Interno</t>
  </si>
  <si>
    <r>
      <rPr>
        <sz val="11"/>
        <rFont val="Calibri"/>
      </rPr>
      <t xml:space="preserve">Para el primer cuatrimestre, no se materializó el riesgo. Los controles propuestos se aplicaron en su totalidad, pues se aplicaron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profesionales que se encarga de diseñar las piezas de la Subdirección Académica. La hoja de cálculo Google diligenciada se encuentra disponible en: </t>
    </r>
    <r>
      <rPr>
        <u/>
        <sz val="11"/>
        <rFont val="Calibri"/>
      </rPr>
      <t>https://docs.google.com/spreadsheets/d/1b1696u7GTWGtxno6AGP5zy8i_7dS7Rde/edit?usp=drive_link&amp;ouid=117883370298823636063&amp;rtpof=true&amp;sd=true</t>
    </r>
    <r>
      <rPr>
        <sz val="11"/>
        <rFont val="Calibri"/>
      </rPr>
      <t xml:space="preserve">
</t>
    </r>
    <r>
      <rPr>
        <b/>
        <sz val="11"/>
        <rFont val="Calibri"/>
      </rPr>
      <t>Responsable del Seguimiento:</t>
    </r>
    <r>
      <rPr>
        <sz val="11"/>
        <rFont val="Calibri"/>
      </rPr>
      <t xml:space="preserve"> Luisa Fernanda Urrego</t>
    </r>
  </si>
  <si>
    <t>https://docs.google.com/spreadsheets/d/1b1696u7GTWGtxno6AGP5zy8i_7dS7Rde/edit?usp=drive_link&amp;ouid=117883370298823636063&amp;rtpof=true&amp;sd=true</t>
  </si>
  <si>
    <r>
      <rPr>
        <sz val="11"/>
        <color theme="1"/>
        <rFont val="Calibri"/>
      </rPr>
      <t xml:space="preserve">No se reporta materialización del riesgo por parte de la primera línea de defensa. Se valida la información a través del diligenciamiento de la matriz de verificación de lineamientos del manual de imagen de la Alcaldía Mayor, para los meses de febrero, marzo y abril con un total de 75 registros de imagenes. 
</t>
    </r>
    <r>
      <rPr>
        <b/>
        <sz val="11"/>
        <color theme="1"/>
        <rFont val="Calibri"/>
      </rPr>
      <t>Responsable seguimiento segunda línea:</t>
    </r>
    <r>
      <rPr>
        <sz val="11"/>
        <color theme="1"/>
        <rFont val="Calibri"/>
      </rPr>
      <t xml:space="preserve"> Juan Pedro Gutiérrez</t>
    </r>
  </si>
  <si>
    <t>No se reporta materialización del riesgo por parte del responsable del  proceso; al revisar las evidencias aportadas se observa que se retiro del formato las casillas de validación que fue el control que se establecio; por lo anterior el control no se viene aplicando adecuadamente, se reitera la obervación del mes de diciembre se solicita su revisión y validación.</t>
  </si>
  <si>
    <r>
      <rPr>
        <sz val="11"/>
        <color theme="1"/>
        <rFont val="Calibri"/>
      </rPr>
      <t xml:space="preserve">A partir de la última observación realizada por Planeación, se procedió a solicitar a comunicaciones mediante correo electrónico, el archivo de la </t>
    </r>
    <r>
      <rPr>
        <i/>
        <sz val="11"/>
        <color theme="1"/>
        <rFont val="Calibri"/>
      </rPr>
      <t>Lista de Verificación de Lineamientos del Manual de Imagen</t>
    </r>
    <r>
      <rPr>
        <sz val="11"/>
        <color theme="1"/>
        <rFont val="Calibri"/>
      </rPr>
      <t xml:space="preserve"> </t>
    </r>
    <r>
      <rPr>
        <i/>
        <sz val="11"/>
        <color theme="1"/>
        <rFont val="Calibri"/>
      </rPr>
      <t>Institucional</t>
    </r>
    <r>
      <rPr>
        <sz val="11"/>
        <color theme="1"/>
        <rFont val="Calibri"/>
      </rPr>
      <t>, actualizado. Responsable del seguimiento: Tatiana Estupiñán V.</t>
    </r>
  </si>
  <si>
    <t>https://drive.google.com/file/d/1KKoGcdRNNxQND8dBGXJq2Muyy9ZbUBt5/view?usp=drive_link</t>
  </si>
  <si>
    <t xml:space="preserve">
Aunque no se reporta materialización del riesgo, no es posible validar la información de la ejecución del control. Se recomienda revisar la observación de la OCI
Responsable seguimiento segunda línea: Juan Pedro Gutiérrez</t>
  </si>
  <si>
    <t xml:space="preserve">No se reporta avances en la aplicación de controles para el riesgo identificado durante el periodo evaluado.
</t>
  </si>
  <si>
    <t>1.2</t>
  </si>
  <si>
    <t>Cada vez que se realiza una publicación, el profesional especializado de la Subdirección Académica, hará uso de consentimientos informados. Como evidencia se encuentran los formatos de la Política del manual del tratamiento de datos.</t>
  </si>
  <si>
    <t>Cada vez que se realiza una publicación, el profesional especializado de la subdirección academica, hará uso de consentimientos informados. Como evidencia se encuentran 
los formatos de la política del manual del tratamiento de datos</t>
  </si>
  <si>
    <t>Si se presentan diferencias identificadas se investiga y se resuelve de manera oportuna</t>
  </si>
  <si>
    <t>Subdirector(a) Académico(a)
Profesional Especializado de comunicaciones
Diana Prada</t>
  </si>
  <si>
    <r>
      <rPr>
        <sz val="11"/>
        <rFont val="Calibri"/>
      </rPr>
      <t xml:space="preserve">Para el primer cuatrimestre, no se materializó el riesgo. Los controles propuestos se aplicaron en su totalidad, ya que se utilizaron los formatos de consentimientos informados que se tienen para el IDEP, estos se han utilizado para la postulación de artículos para la revista Educación y Ciudad </t>
    </r>
    <r>
      <rPr>
        <u/>
        <sz val="11"/>
        <color rgb="FF1155CC"/>
        <rFont val="Calibri"/>
      </rPr>
      <t>https://drive.google.com/drive/folders/1sEo1ENvqc_B4uuG2MKLyxHK4_x9gfqbW</t>
    </r>
    <r>
      <rPr>
        <sz val="11"/>
        <rFont val="Calibri"/>
      </rPr>
      <t xml:space="preserve"> y para los libros publicados https://drive.google.com/drive/folders/13FEdcJd4MUZjwntwYLdQc2108gBiFR_v . En el Aula Maloca SIG se encuentra el instructivo y los formatos en el proceso de Investigación y Desarrollo Pedagógico IN-IDP-04-05 Instructivo para usos de los consentimientos y asentimientos de la política de tratamiento de datos del Instituto.
</t>
    </r>
    <r>
      <rPr>
        <b/>
        <sz val="11"/>
        <rFont val="Calibri"/>
      </rPr>
      <t>Responsable del Seguimiento:</t>
    </r>
    <r>
      <rPr>
        <sz val="11"/>
        <rFont val="Calibri"/>
      </rPr>
      <t xml:space="preserve"> Luisa Fernanda Urrego</t>
    </r>
  </si>
  <si>
    <t>https://drive.google.com/drive/folders/1sEo1ENvqc_B4uuG2MKLyxHK4_x9gfqbW
https://drive.google.com/drive/folders/13FEdcJd4MUZjwntwYLdQc2108gBiFR_v</t>
  </si>
  <si>
    <r>
      <rPr>
        <sz val="11"/>
        <color theme="1"/>
        <rFont val="Calibri"/>
      </rPr>
      <t xml:space="preserve">No se reporta materialización del riesgo por parte de la primera línea. Validando la información, se encuentran consentimientos para el 2023, dado que son las publicaciones para el 2024. En total se validaron 10 consentimientos para investigación e innovación y una (1) para artículos de revista. 
</t>
    </r>
    <r>
      <rPr>
        <b/>
        <sz val="11"/>
        <color theme="1"/>
        <rFont val="Calibri"/>
      </rPr>
      <t>Responsable seguimiento segunda línea:</t>
    </r>
    <r>
      <rPr>
        <sz val="11"/>
        <color theme="1"/>
        <rFont val="Calibri"/>
      </rPr>
      <t xml:space="preserve"> Juan Pedro Gutiérrez</t>
    </r>
  </si>
  <si>
    <t>No se reporta materialización del riesgo por parte del responsable; tal como se registra por parte de la segunda línea para la vigencia 2024 no se evidencia ejecución del control para el primer cuatrimestre.   Se reitera por parte de esta Oficina la recomendación emitida en el informe del mes de diciembre en cuanto a convalidar con gestión documental la adecuada conservación y control de los consentimientos</t>
  </si>
  <si>
    <r>
      <rPr>
        <sz val="11"/>
        <rFont val="Calibri"/>
      </rPr>
      <t>Para el 2do cuatrimestre de 2024, en los proyectos de investigación o de desarrollo pedagógico, "</t>
    </r>
    <r>
      <rPr>
        <i/>
        <sz val="11"/>
        <rFont val="Calibri"/>
      </rPr>
      <t>Gestión Territorial y Procesos de Participación Ciudadana" y "Tendencias</t>
    </r>
    <r>
      <rPr>
        <sz val="11"/>
        <rFont val="Calibri"/>
      </rPr>
      <t xml:space="preserve"> y </t>
    </r>
    <r>
      <rPr>
        <i/>
        <sz val="11"/>
        <rFont val="Calibri"/>
      </rPr>
      <t>Necesidades de la investigación educativa y pedagógica en Bogotá"</t>
    </r>
    <r>
      <rPr>
        <sz val="11"/>
        <rFont val="Calibri"/>
      </rPr>
      <t>, se ha implementado el manejo de consentimientos informados, los cuales serán suministrados como anexos, una vez se obtenga el documento final (folio) de las investigaciones. Se solicitó mediante correo electrónico (</t>
    </r>
    <r>
      <rPr>
        <u/>
        <sz val="11"/>
        <color rgb="FF1155CC"/>
        <rFont val="Calibri"/>
      </rPr>
      <t>https://drive.google.com/file/d/1xwJ4cfVrc8dETquf8adlD0ASi4vMaGKg/view</t>
    </r>
    <r>
      <rPr>
        <sz val="11"/>
        <rFont val="Calibri"/>
      </rPr>
      <t>) los consentimientos obtenidos a la fecha. Responsable del seguimiento: Tatiana Estupiñán V.</t>
    </r>
  </si>
  <si>
    <t xml:space="preserve">https://drive.google.com/file/d/1AVtw-vAAsTZwbewM51KEJcfywvKo8K3H/view?usp=drive_link
https://drive.google.com/file/d/1LxPQvgtADT-VMUY4xDrAx-WzyDFzte_l/view?usp=drive_link
</t>
  </si>
  <si>
    <t>No se reporta materialización del riesgo por parte de la primera línea. No es posible validar la información dado que no se allegan los consentimientos informados para los dos proyectos mencionados. 
Responsable seguimiento segunda línea: Juan Pedro Gutiérrez</t>
  </si>
  <si>
    <t xml:space="preserve">No se aporta la evidencia de la aplicación del control, por lo tanto no se puede realizar la evaluación de los mismos. 
</t>
  </si>
  <si>
    <t>Revisar con Jimena Díaz</t>
  </si>
  <si>
    <t>1.3</t>
  </si>
  <si>
    <t>Trimestralmente, los profesionales del equipo de comunicaciones y los responsables académicos de los proyectos, realizarán consentimientos informados para la participación de actividades academicas o divulgación.</t>
  </si>
  <si>
    <t>Trimestralmente, los profesionales del equipo de comunicaciones y los responsables académicos de los proyectos, realizarán consentimientos informados para la participación de actividades académicas o divulgación.</t>
  </si>
  <si>
    <t>Si se presentan desviaciones se corrige de manera oportuna e inmediata</t>
  </si>
  <si>
    <r>
      <rPr>
        <sz val="11"/>
        <color theme="1"/>
        <rFont val="Calibri"/>
      </rPr>
      <t xml:space="preserve">Para el primer cuatrimestre, no se materializó el riesgo. Los controles propuestos se aplicaron en su totalidad, debido a que se cuentan con los consentimientos informados formatos de la política del manual del tratamiento de datos en y los consentimientos informados para la participación de actividades divulgación en https://drive.google.com/drive/folders/1sEo1ENvqc_B4uuG2MKLyxHK4_x9gfqbW
https://drive.google.com/drive/folders/13FEdcJd4MUZjwntwYLdQc2108gBiFR_v
A la fecha no se han realizado actividades académicas que requerieran de consentimientos informados.
</t>
    </r>
    <r>
      <rPr>
        <b/>
        <sz val="11"/>
        <color theme="1"/>
        <rFont val="Calibri"/>
      </rPr>
      <t>Responsable del Seguimiento:</t>
    </r>
    <r>
      <rPr>
        <sz val="11"/>
        <color theme="1"/>
        <rFont val="Calibri"/>
      </rPr>
      <t xml:space="preserve"> Luisa Fernanda Urrego</t>
    </r>
  </si>
  <si>
    <r>
      <rPr>
        <sz val="11"/>
        <color theme="1"/>
        <rFont val="Calibri"/>
      </rPr>
      <t xml:space="preserve">No se reporta materialización del riesgo por parte de la primera línea. Validando la información, se encuentran consentimientos para el 2023, dado que son las publicaciones para el 2024. En total se validaron 10 consentimientos para investigación e innovación y una (1) para artículos de revista. 
</t>
    </r>
    <r>
      <rPr>
        <b/>
        <sz val="11"/>
        <color theme="1"/>
        <rFont val="Calibri"/>
      </rPr>
      <t>Responsable seguimiento segunda línea:</t>
    </r>
    <r>
      <rPr>
        <sz val="11"/>
        <color theme="1"/>
        <rFont val="Calibri"/>
      </rPr>
      <t xml:space="preserve"> Juan Pedro Gutiérrez</t>
    </r>
  </si>
  <si>
    <r>
      <rPr>
        <u/>
        <sz val="11"/>
        <color rgb="FF0000FF"/>
        <rFont val="Calibri"/>
      </rPr>
      <t>Para el 2do cuatrimestre de 2024, en los proyectos de investigación o de desarrollo pedagógico, "</t>
    </r>
    <r>
      <rPr>
        <i/>
        <u/>
        <sz val="11"/>
        <color rgb="FF0000FF"/>
        <rFont val="Calibri"/>
      </rPr>
      <t>Gestión Territorial y Procesos de Participación Ciudadana" y "Tendencias</t>
    </r>
    <r>
      <rPr>
        <u/>
        <sz val="11"/>
        <color rgb="FF0000FF"/>
        <rFont val="Calibri"/>
      </rPr>
      <t xml:space="preserve"> y </t>
    </r>
    <r>
      <rPr>
        <i/>
        <u/>
        <sz val="11"/>
        <color rgb="FF0000FF"/>
        <rFont val="Calibri"/>
      </rPr>
      <t>Necesidades de la investigación educativa y pedagógica en Bogotá"</t>
    </r>
    <r>
      <rPr>
        <u/>
        <sz val="11"/>
        <color rgb="FF0000FF"/>
        <rFont val="Calibri"/>
      </rPr>
      <t xml:space="preserve">, se ha implementado el manejo de consentimientos informados, los cuales serán suministrados como anexos, una vez se obtenga el documento final (folio) de las investigaciones. Se solicitó mediante correo electrónico </t>
    </r>
    <r>
      <rPr>
        <u/>
        <sz val="11"/>
        <color rgb="FF1155CC"/>
        <rFont val="Calibri"/>
      </rPr>
      <t>https://drive.google.com/file/d/1xwJ4cfVrc8dETquf8adlD0ASi4vMaGKg/view</t>
    </r>
    <r>
      <rPr>
        <u/>
        <sz val="11"/>
        <color rgb="FF0000FF"/>
        <rFont val="Calibri"/>
      </rPr>
      <t xml:space="preserve"> los consentimientos obtenidos a la fecha. Responsable del seguimiento: Tatiana Estupiñán V.</t>
    </r>
  </si>
  <si>
    <r>
      <rPr>
        <sz val="11"/>
        <color theme="1"/>
        <rFont val="Calibri"/>
      </rPr>
      <t xml:space="preserve">Para el 3er cuatrimestre de 2024, en los proyectos de investigación o de desarrollo pedagógico, "Gestión Territorial y Procesos de Participación Ciudadana" y "Tendencias y Necesidades de la investigación educativa y pedagógica en Bogotá", se ha implementado el manejo de consentimientos informados. </t>
    </r>
    <r>
      <rPr>
        <b/>
        <sz val="11"/>
        <color theme="1"/>
        <rFont val="Calibri"/>
      </rPr>
      <t>Responsable del seguimiento</t>
    </r>
    <r>
      <rPr>
        <sz val="11"/>
        <color theme="1"/>
        <rFont val="Calibri"/>
      </rPr>
      <t>: Tatiana Estupiñán V. Revisar con Bethy Blanco</t>
    </r>
  </si>
  <si>
    <t>CONSENTIMIENTOS INFORMADOS</t>
  </si>
  <si>
    <t>Se verificó por parte de esta oficina la aplicación de los controles mediente los consentimientos allegados. REsponsabel del seguimiento: Daniela Castro Jiménez</t>
  </si>
  <si>
    <t>Atención al ciudadano</t>
  </si>
  <si>
    <t>Colusión por parte de los Directivos, Funcionarios y/o contratistas que intervienen en los diferentes procesos que incluyen acciones de dar respuesta a los ciudadanos</t>
  </si>
  <si>
    <t>Omitir, ocultar o manipular información que solicita el ciudadano a la entidad para el beneficio de un interés particular</t>
  </si>
  <si>
    <t>Posibilidad de daño reputacional por Omitir, ocultar o manipular información que solicita el ciudadano a la entidad para el beneficio de un interés particular, debido a Colusión por parte de los Directivos, Funcionarios y/o contratistas que intervienen en los diferentes procesos que incluyen acciones de dar respuesta a los ciudadanos</t>
  </si>
  <si>
    <t xml:space="preserve">Cada vez que se deba entregar información a la ciudadanía frente a los proyectos de investigación o desarrollo pedagógico que se realizan en el IDEP, Los proefesionales universitarios y especializados encargados de la atención,  aplicarán el MN-AC-10-02 Manual interno de políticas y procedimientos de protección de datos personales y el IN-IDP-04-05 Instructivo para usos de los consentimientos y asentimientos de la política de tratamiento de datos, obteniendo consentimientos y asentimientos informados que reposarán en las carpetas de los proyectos de investigación o desarrollo pedagógico, así como en las  carpetas de publicaciones de la Subdirección Académica. </t>
  </si>
  <si>
    <t xml:space="preserve">Cada vez que se deba entregar información a la ciudadanía frente a los proyectos de investigación o desarrollo pedagógico que se realizan en el IDEP, Los proefesionales universitarios y especializados encargados de la atención,  aplicarán el MN-AC-10-02 Manual interno de políticas y procedimientos de protección de datos personales y el IN-IDP-04-05 Instructivo para usos de los consentimientos y asentimientos de la política de tratamiento de datos , obteniendo consentimientos y asentimientos informadosque reposarán en las carpetas de los proyectos de investigación o desarrollo pedagógico, así como en las  carpetas de publicaciones de la Subdirección Académica. </t>
  </si>
  <si>
    <t>Las observaciones identificadas  se resuelven de manera oportuna, antes de dar la respuesta al usuario sobre la información  para el cual el autoriza el  tratamiento de datos personales.</t>
  </si>
  <si>
    <t xml:space="preserve"> Profesionales universitarios y especializados encargados de la atención al ciudadano</t>
  </si>
  <si>
    <r>
      <rPr>
        <sz val="11"/>
        <rFont val="Calibri"/>
      </rPr>
      <t xml:space="preserve">Para el primer cuatrimestre, no se materializó el riesgo. Los controles propuestos se aplicaron en su totalidad, se aplicaron el Manual interno de políticas y procedimientos de protección de datos personales y el Instructivo para usos de los consentimientos y asentimientos de la política de tratamiento de datos que reposan en: 
https://drive.google.com/drive/folders/1sEo1ENvqc_B4uuG2MKLyxHK4_x9gfqbW
</t>
    </r>
    <r>
      <rPr>
        <u/>
        <sz val="11"/>
        <rFont val="Calibri"/>
      </rPr>
      <t>https://drive.google.com/drive/folders/13FEdcJd4MUZjwntwYLdQc2108gBiFR_v</t>
    </r>
    <r>
      <rPr>
        <sz val="11"/>
        <rFont val="Calibri"/>
      </rPr>
      <t xml:space="preserve">
</t>
    </r>
    <r>
      <rPr>
        <b/>
        <sz val="11"/>
        <rFont val="Calibri"/>
      </rPr>
      <t>Responsable del Seguimiento</t>
    </r>
    <r>
      <rPr>
        <sz val="11"/>
        <rFont val="Calibri"/>
      </rPr>
      <t xml:space="preserve">: Luisa Fernanda Urrego
</t>
    </r>
  </si>
  <si>
    <r>
      <rPr>
        <sz val="11"/>
        <color theme="1"/>
        <rFont val="Calibri"/>
      </rPr>
      <t xml:space="preserve">No se reporta materialización del riesgo por parte de la primera línea. Validando la información, se encuentran consentimientos para el 2023, dado que son las publicaciones para el 2024. En total se validaron 10 consentimientos para investigación e innovación y una (1) para artículos de revista. 
</t>
    </r>
    <r>
      <rPr>
        <b/>
        <sz val="11"/>
        <color theme="1"/>
        <rFont val="Calibri"/>
      </rPr>
      <t>Responsable seguimiento segunda línea:</t>
    </r>
    <r>
      <rPr>
        <sz val="11"/>
        <color theme="1"/>
        <rFont val="Calibri"/>
      </rPr>
      <t xml:space="preserve"> Juan Pedro Gutiérrez</t>
    </r>
  </si>
  <si>
    <t>Se reitera por parte de esta Oficina la revisión del riesgo identificado toda vez que el mismo esta orientado a Cada vez que se deba entregar información a la ciudadanía se debe aplicar el Manual interno de políticas y procedimientos de protección de datos personales y el Instructivo para usos de los consentimientos y asentimientos de la política de tratamiento de datos , obteniendo consentimientos y asentimientos informadosque reposarán en las carpetas de los proyectos de investigación o desarrollo pedagógico;  lo anterior no permite establecer las actividades especificas del control. 
Se recomienda convalidar con gestión documental la adecuada conservación y control de los consentimientos.</t>
  </si>
  <si>
    <r>
      <rPr>
        <sz val="11"/>
        <rFont val="Calibri"/>
      </rPr>
      <t>Para el 2do cuatrimestre de 2024, en los proyectos de investigación o de desarrollo pedagógico, "</t>
    </r>
    <r>
      <rPr>
        <i/>
        <sz val="11"/>
        <rFont val="Calibri"/>
      </rPr>
      <t>Gestión Territorial y Procesos de Participación Ciudadana" y "Tendencias</t>
    </r>
    <r>
      <rPr>
        <sz val="11"/>
        <rFont val="Calibri"/>
      </rPr>
      <t xml:space="preserve"> y </t>
    </r>
    <r>
      <rPr>
        <i/>
        <sz val="11"/>
        <rFont val="Calibri"/>
      </rPr>
      <t>Necesidades de la investigación educativa y pedagógica en Bogotá"</t>
    </r>
    <r>
      <rPr>
        <sz val="11"/>
        <rFont val="Calibri"/>
      </rPr>
      <t xml:space="preserve">, se ha implementado el manejo de consentimientos informados, los cuales serán suministrados como anexos, una vez se obtenga el documento final (folio) de las investigaciones. Se solicitó mediante correo electrónico </t>
    </r>
    <r>
      <rPr>
        <u/>
        <sz val="11"/>
        <color rgb="FF1155CC"/>
        <rFont val="Calibri"/>
      </rPr>
      <t>https://drive.google.com/file/d/1xwJ4cfVrc8dETquf8adlD0ASi4vMaGKg/view</t>
    </r>
    <r>
      <rPr>
        <sz val="11"/>
        <rFont val="Calibri"/>
      </rPr>
      <t xml:space="preserve"> los consentimientos obtenidos a la fecha. Responsable del seguimiento: Tatiana Estupiñán V.</t>
    </r>
  </si>
  <si>
    <t>2.2</t>
  </si>
  <si>
    <t xml:space="preserve">Cada vez que sea requerido, los profesionales especializados y universitarios de la subdirección académica encargados de la atención, realizarán actualización del sitio  de transparencia y acceso a la información pública IDEP, consignado en la página web oficial de la entidad.
</t>
  </si>
  <si>
    <t>Bimensual</t>
  </si>
  <si>
    <t>Si, cuando se presentan desviaciones en la ejecución del control como información desactualizada, se procede a reportar a los responsables con el fin de actualizar la información en la página web.</t>
  </si>
  <si>
    <t xml:space="preserve"> Profesionales especializados y universitarios de la Subdirección Académica </t>
  </si>
  <si>
    <r>
      <rPr>
        <sz val="11"/>
        <color theme="1"/>
        <rFont val="Calibri"/>
      </rPr>
      <t xml:space="preserve">Para el primer cuatrimestre, no se materializó el riesgo. Los controles propuestos se aplicaron en su totalidad ya que se ha mantenido actualizado el sitio de transparencia y acceso a la información pública IDEP, consignado en la página web oficial de la entidad.
</t>
    </r>
    <r>
      <rPr>
        <b/>
        <sz val="11"/>
        <color theme="1"/>
        <rFont val="Calibri"/>
      </rPr>
      <t>Responsable del Seguimiento:</t>
    </r>
    <r>
      <rPr>
        <sz val="11"/>
        <color theme="1"/>
        <rFont val="Calibri"/>
      </rPr>
      <t xml:space="preserve"> Luisa Fernanda Urrego</t>
    </r>
  </si>
  <si>
    <r>
      <rPr>
        <sz val="11"/>
        <rFont val="Calibri"/>
      </rPr>
      <t>https://docs.google.com/spreadsheets/d/1e9V8F-x_KBu93QlHeEGukt6Eq8l1vFA7/edit?usp=sharing&amp;ouid=111011268865304940598&amp;rtpof=true&amp;sd=true</t>
    </r>
    <r>
      <rPr>
        <sz val="11"/>
        <rFont val="Calibri"/>
      </rPr>
      <t xml:space="preserve">
</t>
    </r>
    <r>
      <rPr>
        <u/>
        <sz val="11"/>
        <rFont val="Calibri"/>
      </rPr>
      <t>https://www.idep.edu.co/index.php/directorio-transparencia</t>
    </r>
  </si>
  <si>
    <r>
      <rPr>
        <sz val="11"/>
        <color theme="1"/>
        <rFont val="Calibri"/>
      </rPr>
      <t xml:space="preserve">
No se reporta materialización del riesgo por parte de la primera línea. Se valida la información del Anexo 2: Resolución 1519 de 2020 - Matriz de Cumplimiento y Sostenibilidad de la Ley 1712 de 2014, evidenciando el seguimiento a las categorias y actualizaciones de la información del link de Transparencia.
</t>
    </r>
    <r>
      <rPr>
        <b/>
        <sz val="11"/>
        <color theme="1"/>
        <rFont val="Calibri"/>
      </rPr>
      <t>Responsable seguimiento segunda línea:</t>
    </r>
    <r>
      <rPr>
        <sz val="11"/>
        <color theme="1"/>
        <rFont val="Calibri"/>
      </rPr>
      <t xml:space="preserve"> Juan Pedro Gutiérrez</t>
    </r>
  </si>
  <si>
    <t>No se reporta materialización por parte del responsable del proceso, se verifico por parte de esta oficina la actualización de la información en la página web de la Entidad de acuerdo con las solicitudes registradas en el formato de control.  Se reitera por parte de esta Oficina la evaluación de la tipología del control ya que no esta orientado a riesgo de corrupción.</t>
  </si>
  <si>
    <t>Para el segundo cuatrimestre, no se materializó el riesgo. Se ha mantenido actualizado el sitio de transparencia y acceso a la información pública IDEP, consignado en la página web oficial de la entidad.
Responsable del Seguimiento:  Tatiana Estupiñán V.</t>
  </si>
  <si>
    <t>https://docs.google.com/spreadsheets/d/19udOZtvOyhgtRoVfzkDrPPdvDqeUYL7P/edit?usp=sharing&amp;ouid=111011268865304940598&amp;rtpof=true&amp;sd=true</t>
  </si>
  <si>
    <t xml:space="preserve">
No se reporta materialización del riesgo por parte de la primera línea. Se valida la información del Anexo 2: Resolución 1519 de 2020 - Matriz de Cumplimiento y Sostenibilidad de la Ley 1712 de 2014, evidenciando el seguimiento a las categorias y actualizaciones de la información del link de Transparencia.
Responsable seguimiento segunda línea: Juan Pedro Gutiérrez</t>
  </si>
  <si>
    <r>
      <rPr>
        <sz val="11"/>
        <color rgb="FF000000"/>
        <rFont val="Calibri"/>
      </rPr>
      <t xml:space="preserve">Para el tercer cuatrimestre, no se materializó el riesgo. Se ha mantenido actualizado el sitio de transparencia y acceso a la información pública IDEP, consignado en la página web oficial de la entidad (Fecha última publicación 13/09/24). </t>
    </r>
    <r>
      <rPr>
        <b/>
        <sz val="11"/>
        <color rgb="FF000000"/>
        <rFont val="Calibri"/>
      </rPr>
      <t>Responsable del Seguimiento:</t>
    </r>
    <r>
      <rPr>
        <sz val="11"/>
        <color rgb="FF000000"/>
        <rFont val="Calibri"/>
      </rPr>
      <t xml:space="preserve"> Tatiana Estupiñán V.</t>
    </r>
  </si>
  <si>
    <t>https://www.idep.edu.co/node/32</t>
  </si>
  <si>
    <t>Se verificó por parte de esta oficina la actualización del sitio de tranparencia y acceso de la entidad. Responsable del seguimiento Daniela Castro Jiménez</t>
  </si>
  <si>
    <t xml:space="preserve">
Realizar investigaciones en beneficio propio o de terceros 
</t>
  </si>
  <si>
    <t xml:space="preserve">Favorecer intereses particulares en la definición y ejecución de proyetos de investigación y desarrollo pedagogico que no esten alineados con los objetivos al proyecto de inversión. </t>
  </si>
  <si>
    <t xml:space="preserve">Posibilidad de daño económico y reputacional por realizar investigaciones en beneficio propio o de terceros debido al favorecimiento de intereses particulares en la definición y ejecución de proyectos de investigación y desarrollo pedagógico que no estén alineados con los objetivos del proyecto de inversión.  </t>
  </si>
  <si>
    <t xml:space="preserve">Cuatrimestralmente, el Comité Académico, realizara una revisión y seguimiento de las actividades a los proyectos de investigación y desarrollo pedagógico que sea articulado con el proyecto de inversión. Dicha revisión se podrá evidenciar a través de las actas del comite academico. </t>
  </si>
  <si>
    <t xml:space="preserve">informar a Control Interno Disciplinario y/o entidad competente con el fin de abrir un proceso de investigación Interna </t>
  </si>
  <si>
    <t xml:space="preserve">Informar a Control Interno Disciplinario y/o entidad competente con el fin de abrir un proceso de investigación Interna. </t>
  </si>
  <si>
    <t xml:space="preserve">Cualquier funcionario y/o contratista del comité académico </t>
  </si>
  <si>
    <r>
      <rPr>
        <sz val="11"/>
        <rFont val="Calibri"/>
      </rPr>
      <t xml:space="preserve">Para el primer cuatrimestre, no se materializó el riesgo. Los controles propuestos se aplicaron en su totalidad, el comité académico realizó la revisión y seguimiento de las actividades a los proyectos de investigación y desarrollo pedagógico que esten articulado con el proyecto de inversión </t>
    </r>
    <r>
      <rPr>
        <u/>
        <sz val="11"/>
        <rFont val="Calibri"/>
      </rPr>
      <t>https://drive.google.com/drive/folders/1XJFUUfbNG76H9nAeg2w9zooG-cdnzp3p</t>
    </r>
    <r>
      <rPr>
        <sz val="11"/>
        <rFont val="Calibri"/>
      </rPr>
      <t xml:space="preserve">
</t>
    </r>
    <r>
      <rPr>
        <b/>
        <sz val="11"/>
        <rFont val="Calibri"/>
      </rPr>
      <t>Responsable del Seguimiento:</t>
    </r>
    <r>
      <rPr>
        <sz val="11"/>
        <rFont val="Calibri"/>
      </rPr>
      <t xml:space="preserve"> Luisa Fernanda Urrego</t>
    </r>
  </si>
  <si>
    <r>
      <rPr>
        <sz val="11"/>
        <color theme="1"/>
        <rFont val="Calibri"/>
      </rPr>
      <t xml:space="preserve">
No se reporta materialización del riesgo por parte de la primera línea. Se valida la información a través de las actas de comité 1, 2 y 3 del 31 de enero. 01 de marzo y 12 de abril respectivamente donde se revisan y realizan seguimiento de las actividades de investigación y desarrollo pedagógico con el proyecto de inversión.
</t>
    </r>
    <r>
      <rPr>
        <b/>
        <sz val="11"/>
        <color theme="1"/>
        <rFont val="Calibri"/>
      </rPr>
      <t>Responsable seguimiento segunda línea:</t>
    </r>
    <r>
      <rPr>
        <sz val="11"/>
        <color theme="1"/>
        <rFont val="Calibri"/>
      </rPr>
      <t xml:space="preserve"> Juan Pedro Gutiérrez</t>
    </r>
  </si>
  <si>
    <t>No se reporta materialización del riesgo por parte del responsable de proceso, se valido por parte de esta Oficina la aplicación de controles a través de las actas del comité académico, donde se realiza seguimiento a las estrategias del proyecto de inversión.</t>
  </si>
  <si>
    <t>Para el segundo cuatrimestre, no se materializó el riesgo. En el comité académico se realiza el seguimento a la estrategia del proyecto de inversión. A la fecha, se encuentra en elaboración el acta correspondiente al Comité desarrollado en agosto 2024.
Responsable del Seguimiento: Tatiana Estupiñán V.</t>
  </si>
  <si>
    <t>En elaboración acta Comité Académico agosto 2024.</t>
  </si>
  <si>
    <t xml:space="preserve">
No se reporta materialización del riesgo por parte de la primera línea. Se valida la información a través de las actas de comité respectivamente donde se revisan y realizan seguimiento de las actividades de investigación y desarrollo pedagógico con el proyecto de inversión.
Responsable seguimiento segunda línea: Juan Pedro Gutiérrez</t>
  </si>
  <si>
    <t>No se registran evidencias de aplicación de controles por medio del acta del comité correspondiente al mes de agosto;  por lo anterior no se puede validar la efectividad del control.</t>
  </si>
  <si>
    <t xml:space="preserve">Cada vez que se lleve a cabo un contrato, el supervisor del contrato deberá conceptuar el avance del contratista, mediante el formato FT-GC-08-44 Concepto del supervisor sobre el informe de avance del contrato y levantará actas de reunión con el contratista, correos entre el supervisor y el contratista e informes de actividades, con el fin de soportar un control eficiente al contratista.
</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</si>
  <si>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</si>
  <si>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Supervisor del Contrato</t>
  </si>
  <si>
    <r>
      <rPr>
        <sz val="11"/>
        <color theme="1"/>
        <rFont val="Calibri"/>
      </rPr>
      <t xml:space="preserve">Para el primer cuatrimestre, no se materializó el riesgo. Los controles propuestos se aplicaron en su totalidad dado que previo a cada pago se deben aprobar por el supervisor del contrato el formato FT-GC-08-24 Informe de avance y/o actividades - Contratista diligenciado por el contratista con las actividades desarrolladas y se diligencia el formato FT-GC-08-44 Concepto del supervisor sobre el informe de avance del contrato que corresponde a que lo pactado cumple con los estándares y necesidades de la entidad. Estos reposan en las carpetas contractuales de cada uno de los contratistas.
</t>
    </r>
    <r>
      <rPr>
        <b/>
        <sz val="11"/>
        <color theme="1"/>
        <rFont val="Calibri"/>
      </rPr>
      <t>Responsable del Seguimiento:</t>
    </r>
    <r>
      <rPr>
        <sz val="11"/>
        <color theme="1"/>
        <rFont val="Calibri"/>
      </rPr>
      <t xml:space="preserve"> Luisa Fernanda Urrego</t>
    </r>
  </si>
  <si>
    <t xml:space="preserve">SECOP II
</t>
  </si>
  <si>
    <r>
      <rPr>
        <sz val="11"/>
        <color theme="1"/>
        <rFont val="Calibri"/>
      </rPr>
      <t xml:space="preserve">
No se reporta materialización del riesgo por parte de la primera línea. No se logra validar la información, dado que conforme con el control, los informes deben reposar el la carpeta contractual de cada contratista (TRD). 
</t>
    </r>
    <r>
      <rPr>
        <b/>
        <sz val="11"/>
        <color theme="1"/>
        <rFont val="Calibri"/>
      </rPr>
      <t>Responsable seguimiento segunda línea:</t>
    </r>
    <r>
      <rPr>
        <sz val="11"/>
        <color theme="1"/>
        <rFont val="Calibri"/>
      </rPr>
      <t xml:space="preserve"> Juan Pedro Gutiérrez</t>
    </r>
  </si>
  <si>
    <t xml:space="preserve">No se registra por parte del responsable del proceso la gestión realizada durante el periodo evaluado; en el link de evidencia solamente se indica "SECOP II"; por lo anterior no se puede evaluar la efectividad del control </t>
  </si>
  <si>
    <t>Para el segundo cuatrimestre, no se materializó el riesgo. Los formatos FT-GC-08-44 reposan en la carpeta TRD 200.
Responsable del Seguimiento: Tatiana Estupiñán V.</t>
  </si>
  <si>
    <t>\\192.168.1.251\200_sga\CONTRATOS\110_12 CONTRATOS 2024</t>
  </si>
  <si>
    <t xml:space="preserve">
No se reporta materialización del riesgo por parte de la primera línea. Se valida la información a través del documento  FT-GC-08-44, que ese encuentra en los pagos de la carpeta contractual de cada contratista (TRD)  
Responsable seguimiento segunda línea: Juan Pedro Gutiérrez</t>
  </si>
  <si>
    <t>No se reporta materialización del riesgo por parte del responsable del proceso.  Se verifica por parte de esta Oficina el diligenciamiento del formato FT-GC-08-44.</t>
  </si>
  <si>
    <t>Cada vez que el supervisor del contrato identifique falencias por parte del contratista deberá hacer efectivas pólizas de cumplimiento de acuerdo a los procedimientos establecidos y deberá adjuntar los correos electrónicos, los soportes del seguimiento  y evidencias del posible incumplimiento.</t>
  </si>
  <si>
    <t>Cuando el contratista no cumple con las especificaciones técnicas solicitadas, después del seguimiento se inicia un proceso de sanciones y multas, con la asesoría de la Oficina Asesora Jurídica en el marco de los tiempos  de ejecución del contrato.</t>
  </si>
  <si>
    <r>
      <rPr>
        <sz val="11"/>
        <color theme="1"/>
        <rFont val="Calibri"/>
      </rPr>
      <t xml:space="preserve">Para el primer cuatrimestre, no se materializó el riesgo. Los controles propuestos se aplicaron en su totalidad dado todos los contratos cuentan con pólizas de cumplimiento de acuerdo a los procedimientos establecidos, el cual es un respaldo de la entidad ante posibles incumplimientos contractuales, a la fecha no se ha requerido hacer uso de las mismas.
</t>
    </r>
    <r>
      <rPr>
        <b/>
        <sz val="11"/>
        <color theme="1"/>
        <rFont val="Calibri"/>
      </rPr>
      <t>Responsable del Seguimiento:</t>
    </r>
    <r>
      <rPr>
        <sz val="11"/>
        <color theme="1"/>
        <rFont val="Calibri"/>
      </rPr>
      <t xml:space="preserve"> Luisa Fernanda Urrego</t>
    </r>
  </si>
  <si>
    <r>
      <rPr>
        <sz val="11"/>
        <color theme="1"/>
        <rFont val="Calibri"/>
      </rPr>
      <t xml:space="preserve">
No se reporta materialización del riesgo por parte de la primera línea. De acuerdo con el reporte, en el periodo de reporte no se requirió el uso de las pólizas para incumplimiento. 
</t>
    </r>
    <r>
      <rPr>
        <b/>
        <sz val="11"/>
        <color theme="1"/>
        <rFont val="Calibri"/>
      </rPr>
      <t>Responsable seguimiento segunda línea:</t>
    </r>
    <r>
      <rPr>
        <sz val="11"/>
        <color theme="1"/>
        <rFont val="Calibri"/>
      </rPr>
      <t xml:space="preserve"> Juan Pedro Gutiérrez</t>
    </r>
  </si>
  <si>
    <t>No se reporta materialización  del riesgo por parte del responsable del proceso, por lo anterior no se realiza la aplicación del control.</t>
  </si>
  <si>
    <t>Para el segundo cuatrimestre, no se materializó el riesgo. Los controles propuestos se aplicaron en su totalidad dado todos los contratos cuentan con pólizas de cumplimiento de acuerdo a los procedimientos establecidos, el cual es un respaldo de la entidad ante posibles incumplimientos contractuales, a la fecha no se ha requerido hacer uso de las mismas.
Responsable del Seguimiento: Tatiana Estupiñán V.</t>
  </si>
  <si>
    <t>SECOP II</t>
  </si>
  <si>
    <t xml:space="preserve">
No se reporta materialización del riesgo por parte de la primera línea. De acuerdo con el reporte, en el periodo de reporte no se requirió el uso de las pólizas para incumplimiento. 
Responsable seguimiento segunda línea: Juan Pedro Gutiérrez</t>
  </si>
  <si>
    <t xml:space="preserve">Se  recomienda su revisión y articulación con el riego anterior durante el periodo evaluado no se reporto el uso de pólizas por incumplimiento. </t>
  </si>
  <si>
    <t>Uso indebido de los documentos producidos por el  Instituto  para beneficio propio o de terceros.</t>
  </si>
  <si>
    <t xml:space="preserve">Consulta y prestamo de documentos con información clasificada o reservada a personas no autorizadas </t>
  </si>
  <si>
    <t xml:space="preserve">Posibilidad de daño reputacional por Uso indebido de los documentos producidos por el  Instituto  para beneficio propio o de terceros, debido a la Consulta y prestamo de documentos con información clasificada o reservada a personas no autorizadas 
</t>
  </si>
  <si>
    <t>Mensualmente, el profesional especializado codigo 222-03 de la subdirección academica y el contratista de la subdirección administrativa, diligenciaran el Formato FT-GD-07-03 "Prestamos de Expedientes".</t>
  </si>
  <si>
    <t>Realizar capacitaciones a las dependencias sobre el procedimiento del prestamo de documentos</t>
  </si>
  <si>
    <t>Profesional especializado codigo 222-03 de la Subdirección Académica</t>
  </si>
  <si>
    <t>https://drive.google.com/drive/folders/1yhq8rfsOtctEdsoxC-TUu2JIpG7ThfVw</t>
  </si>
  <si>
    <r>
      <rPr>
        <sz val="11"/>
        <color theme="1"/>
        <rFont val="Calibri"/>
      </rPr>
      <t xml:space="preserve">
Por medio de correo del 13/02/2024 se solicita por parte del responsable del control del riesgo la supresión del riesgo. Se realizará mesa de trabajo para revisar y reformular el riesgo y su control.
</t>
    </r>
    <r>
      <rPr>
        <b/>
        <sz val="11"/>
        <color theme="1"/>
        <rFont val="Calibri"/>
      </rPr>
      <t>Responsable seguimiento segunda línea:</t>
    </r>
    <r>
      <rPr>
        <sz val="11"/>
        <color theme="1"/>
        <rFont val="Calibri"/>
      </rPr>
      <t xml:space="preserve"> Juan Pedro Gutiérrez</t>
    </r>
  </si>
  <si>
    <t>N/A</t>
  </si>
  <si>
    <t>https://drive.google.com/drive/folders/1pGGrj7n_zyvKh3O7rE1IkGaQmReudvWz</t>
  </si>
  <si>
    <t>Por medio de correo del 13/02/2024 se solicita por parte del responsable del control del riesgo la supresión del riesgo. Se realizará mesa de trabajo para revisar y reformular el riesgo y su control conforme con la actualización de la metodología de administración del riesgo.
Responsable seguimiento segunda línea: Juan Pedro Gutiérrez</t>
  </si>
  <si>
    <t>4.2</t>
  </si>
  <si>
    <t>Cada vez que se requiera el préstamo de una carpeta, el profesional especializado de la subdirección académica,recibirá el formato: FT-GD-07-03 Préstamo de expedientes y realizará las observaciones correspondientes mediante correo electrónico</t>
  </si>
  <si>
    <t>Cada vez que se requiera el prestamo de una carpeta, el profesional especializado de la subdirección académica,recepcionará el formato: FT-GD-07-03 Préstamo de expedientes
y realizará las observaciones correspondientes mediante correo electronico.</t>
  </si>
  <si>
    <t>En el evento de detectar el no diligenciamiento de la planilla, se realiza sensibilización al funcionario.</t>
  </si>
  <si>
    <t xml:space="preserve">Subdirector (a) Administrativo y Financiero y  
Profesional Especializado de gestión documental 
</t>
  </si>
  <si>
    <r>
      <rPr>
        <sz val="11"/>
        <color theme="1"/>
        <rFont val="Calibri"/>
      </rPr>
      <t xml:space="preserve">
Por medio de correo del 13/02/2024 se solicita por parte del responsable del control del riesgo la supresión del riesgo. Se realizará mesa de trabajo para revisar y reformular el riesgo y su control.
</t>
    </r>
    <r>
      <rPr>
        <b/>
        <sz val="11"/>
        <color theme="1"/>
        <rFont val="Calibri"/>
      </rPr>
      <t>Responsable seguimiento segunda línea:</t>
    </r>
    <r>
      <rPr>
        <sz val="11"/>
        <color theme="1"/>
        <rFont val="Calibri"/>
      </rPr>
      <t xml:space="preserve"> Juan Pedro Gutiérrez</t>
    </r>
  </si>
  <si>
    <t>Incumplimiento a la normatividad y procesos vigentes, obteniendo beneficios propios o favorecimientos a terceros</t>
  </si>
  <si>
    <t xml:space="preserve">Realizar pagos o movimientos financieros obteniendo beneficios propios o favorecimientos a terceros </t>
  </si>
  <si>
    <t>Posibilidad de daño económico y reputacional por realizar pagos o movimientos financieros obteniendo beneficios propios o favorecimientos a terceros por incumplimiento a la normatividad y procesos vigentes.</t>
  </si>
  <si>
    <t>Mensualmente, Los profesionales especializados de contabilidad y de tesoreria, diligenciaran los formatos: FT-GF-14-16 Formato Conciliación Bancaria Contable y FT-GF-14-23 Formato Conciliación bancaria - Tesorería, adjuntando como evidencia, Conciliaciones bancarias contables, libros auxiliares y extractos bancarios.</t>
  </si>
  <si>
    <t>No se materializa el riesgo. Actualmente la administración de los recursos financieros se encuentra centralizada a través de la Cuenta Unica Distrital - CUD, según Circular DDT-004 de 2023 como política para la implementación del mecanismo de Cuenta Única Distrital que permita una gestión financiera óptima de los recursos distritales, en aplicación del principio de unidad de caja, al aumentar la rentabilidad mediante la generación de rendimientos de libre destinación, por regla general, y evitar endeudamientos innecesarios, de la cual se dio aplicación de forma piloto en el Instituto a partir del mes de octubre de 2023, motivo por el cual el Instituto procedió a trasladar los recursos disponibles en sus cuentas de ahorro y corrientes. Teniendo en cuenta lo anterior el saldo en bancos con que cerró la entidad a marzo 31 de 2024 fue de $717 pesos, mientras a diciembre 31 de 2023 fue de $544, correspondientes a rendimientos financieros a favor de la Tesorería Distrital.  Al saldo en el rubro de depósitos en instituciones financieras se suma el depósito en Caja Menor el cual a junio 30 de 2024 cerró en $650.750.  Razón por la cual el manejo de recursos en entidades financieras se disminuyo considerablemente y su uso se hace exclusivo al manejo de recursos de la caja menor y algunos recobros de incapacidades que se encuentran en proceso de actualización con las EPS para que dichos depositos se realicen directamente en la cuenta destinada por la DDT para tal fin. Debido a lo anterior, aunque se realiza el proceso de conciliación bancaria se ha implementado la conciliación mensual de la CUD, que se realiza directamente con la Secretaría de Hacienda Distrital mediante el manejo del formato: 119-F.19_9_20240401 FORMATO DE CONCILIACION CUD 2024.
Responsable del Seguimiento: Oswaldo Gomez Lozano</t>
  </si>
  <si>
    <t>https://drive.google.com/drive/folders/1GfEzBkRihwHR5UnvlBACoaXDbx9cDOjL</t>
  </si>
  <si>
    <r>
      <rPr>
        <sz val="11"/>
        <color theme="1"/>
        <rFont val="Calibri"/>
      </rPr>
      <t xml:space="preserve">
No se reporta materialización del riesgo por parte de la primera línea. Se valida la información de los formatos de conciliación.
</t>
    </r>
    <r>
      <rPr>
        <b/>
        <sz val="11"/>
        <color theme="1"/>
        <rFont val="Calibri"/>
      </rPr>
      <t>Responsable seguimiento segunda línea:</t>
    </r>
    <r>
      <rPr>
        <sz val="11"/>
        <color theme="1"/>
        <rFont val="Calibri"/>
      </rPr>
      <t xml:space="preserve"> Juan Pedro Gutiérrez</t>
    </r>
  </si>
  <si>
    <t>Este riesgo se encuentra definido en los de gestión; por lo anterior se solicita definir su tipología y evitar duplicidad en la matriz de riesgos.</t>
  </si>
  <si>
    <t>No se materializa el riesgo. Actualmente la administración de los recursos financieros se encuentra centralizada a través de la Cuenta Unica Distrital - CUD, según Circular DDT-004 de 2023 como política para la implementación del mecanismo de Cuenta Única Distrital que permita una gestión financiera óptima de los recursos distritales, en aplicación del principio de unidad de caja, al aumentar la rentabilidad mediante la generación de rendimientos de libre destinación, por regla general, y evitar endeudamientos innecesarios, de la cual se dio aplicación de forma piloto en el Instituto a partir del mes de octubre de 2023, motivo por el cual el Instituto procedió a trasladar los recursos disponibles en sus cuentas de ahorro y corrientes. Teniendo en cuenta lo anterior el saldo en bancos con que cerró la entidad a junio 30 de 2024 fue de $29.792 pesos, mientras a marzo 31 de 2024 fue de $717, correspondientes a rendimientos financieros a favor de la Tesorería Distrital.  Al saldo en el rubro de depósitos en instituciones financieras se suma el depósito en Caja Menor el cual a junio 30 de 2024 cerró en $650.750.  Razón por la cual el manejo de recursos en entidades financieras se disminuyo considerablemente y su uso se hace exclusivo para el manejo de recursos de la caja menor y algunos recobros de incapacidades que se encuentran en proceso de actualización con las EPS para que dichos depositos se realicen directamente en la cuenta destinada por la Dirección Distrital de Tesorería - DDT para tal fin. Debido a lo anterior, aunque se realiza el proceso de conciliación bancaria se ha implementado la conciliación mensual de la CUD, que se realiza directamente con la Secretaría de Hacienda Distrital mediante el manejo del formato: 119-F.19_9_20240401 FORMATO DE CONCILIACION CUD 2024.
Responsable del Seguimiento: Oswaldo Gomez Lozano</t>
  </si>
  <si>
    <t>https://drive.google.com/drive/folders/1CFOEMybhliP1kpPs2oUCWEbqfiNTWvtV?usp=drive_link</t>
  </si>
  <si>
    <t xml:space="preserve">
No se reporta materialización del riesgo por parte de la primera línea. Se valida la información de los formatos de conciliación. Se revisará la tipologia conforme las observaciones de la OCI
Responsable seguimiento segunda línea: Juan Pedro Gutiérrez</t>
  </si>
  <si>
    <t>Teniendo en cuenta los cambios registrados a través de la CUD, se recomienda la revisión del riesgo y los controles estabecidos.
Este riesgo se encuentra definido en los de gestión; por lo anterior se solicita definir su tipología y evitar duplicidad en la matriz de riesgos.</t>
  </si>
  <si>
    <t>Cada vez que sea requerido, el Profesional Especializado de Contabilidad, Profesional Especializado de Tesorería y el Subdirector Administrativo y Financiero , aplicarán los controles establecidos en el procedimiento PRO-GF-14-14 "Gestión de Pago", llevando a cabo la anulación del documento en el Sistema de Información Administrativo y Financiero del Instituto.</t>
  </si>
  <si>
    <t>Cada vez que sea requerido, el Profesional Especializado de Contabilidad, Profesional Especializado de Tesorería y el Subdirector Administrativo y Financiero aplicarán los controles establecidos en el procedimiento PRO-GF-14-14 "Causación de Órdenes de Pago", llevando a cabo la anulación del documento en el Sistema de Información Administrativo y Financiero del Instituto.</t>
  </si>
  <si>
    <t>Se lleva a cabo la anulación del documento en el Sistema de Información Administrativo y Financiero del Instituto</t>
  </si>
  <si>
    <t xml:space="preserve">Profesional Especializado de Contabilidad, Profesional Especializado de Tesorería y el Subdirector Administrativo y Financiero </t>
  </si>
  <si>
    <t>No se materializa el riesgo. Se anula una orden de pago con acta firmada por motivo de cambio de inicio del contrato. 
Responsable del Seguimiento: Oswaldo Gomez Lozano</t>
  </si>
  <si>
    <r>
      <rPr>
        <sz val="11"/>
        <color theme="1"/>
        <rFont val="Calibri"/>
      </rPr>
      <t xml:space="preserve">
No se reporta materialización del riesgo por parte de la primera línea. Se valida la información a través del acta de anulación de orden de pago por fecha de inicio del contrato.
</t>
    </r>
    <r>
      <rPr>
        <b/>
        <sz val="11"/>
        <color theme="1"/>
        <rFont val="Calibri"/>
      </rPr>
      <t>Responsable seguimiento segunda línea:</t>
    </r>
    <r>
      <rPr>
        <sz val="11"/>
        <color theme="1"/>
        <rFont val="Calibri"/>
      </rPr>
      <t xml:space="preserve"> Juan Pedro Gutiérrez</t>
    </r>
  </si>
  <si>
    <t xml:space="preserve">Se verifico por parte de esta Oficina la anulación de la orden del contrato No. 57 del 19 de marzo de 2024  según consta en acta de reunión 01 por anulación de acta de inicio en el sistema. </t>
  </si>
  <si>
    <t>No se materializa el riesgo. No se han presentado anulaciones de órdenes de pago durante el segundo cuatrimestre de 2024. 
Responsable del Seguimiento: Oswaldo Gomez Lozano</t>
  </si>
  <si>
    <t>https://drive.google.com/drive/folders/1CFOEMybhliP1kpPs2oUCWEbqfiNTWvtV</t>
  </si>
  <si>
    <t>No se reporta materialización del riesgo por parte de la primera línea. Se valida la información con la ausencia de anulaciones de ordenes de pago.
Responsable seguimiento segunda línea: Juan Pedro Gutiérrez</t>
  </si>
  <si>
    <t>Durante el periodo evaluado no se reporta materialización del riesgo, se recomienda la revisión de controles teniendo en cuenta que actualmente los pagos se dispersan desde la SDH.</t>
  </si>
  <si>
    <t>Según lo establecido en el Instructivo  IN- GF -14- 05 Protocolo de Seguridad y Manejo de Cuentas de Tesorería, el Profesional Especializado de Contabilidad, Profesional Especializado de Tesorería y el Subdirector Administrativo y Financiero, aplicarán los controles establecidos en el Protocolo de Seguridad y Manejo de Cuentas de Tesorería IN- GF -13- 01, informando mediante correo electrónico la novedad a la Oficina Jurídica.</t>
  </si>
  <si>
    <t>según lo establecido en el Instructivo  IN- GF -14- 05 Protocolo de Seguridad y Manejo de Cuentas de Tesorería, el Profesional Especializado de Contabilidad, Profesional Especializado de Tesorería y el Subdirector Administrativo y Financiero y de Control Interno y Disciplinario, aplicarán los controles establecidos en el Protocolo de Seguridad y Manejo de Cuentas de Tesorería IN- GF -13- 01, informando mediante correo electrónico la novedad a la Oficina Asesora Jurídica.</t>
  </si>
  <si>
    <t>Se informa a la Oficina Asesora Jurídica del Instituto</t>
  </si>
  <si>
    <r>
      <rPr>
        <sz val="11"/>
        <color theme="1"/>
        <rFont val="Calibri"/>
      </rPr>
      <t xml:space="preserve">Durante el primer cuatrimestre no existen novedades o eventos que se tuvieran que informar a la Oficina Jurídica, razón por la cual no se materializa el riesgo, así mismo se cumple con el procedimiento establecido en el Plan de Sostenibilidad Contable por parte del envío de documentos soportes del mes por parte de Tesorería a Contabilidad.
</t>
    </r>
    <r>
      <rPr>
        <b/>
        <sz val="11"/>
        <color theme="1"/>
        <rFont val="Calibri"/>
      </rPr>
      <t>Responsable del Seguimiento</t>
    </r>
    <r>
      <rPr>
        <sz val="11"/>
        <color theme="1"/>
        <rFont val="Calibri"/>
      </rPr>
      <t>: Nelson Corredor</t>
    </r>
  </si>
  <si>
    <r>
      <rPr>
        <sz val="11"/>
        <color theme="1"/>
        <rFont val="Calibri"/>
      </rPr>
      <t xml:space="preserve">
No se reporta materialización del riesgo por parte de la primera línea. Se validan los documentos de tesorería del primer cuatrimestre.
</t>
    </r>
    <r>
      <rPr>
        <b/>
        <sz val="11"/>
        <color theme="1"/>
        <rFont val="Calibri"/>
      </rPr>
      <t>Responsable seguimiento segunda línea:</t>
    </r>
    <r>
      <rPr>
        <sz val="11"/>
        <color theme="1"/>
        <rFont val="Calibri"/>
      </rPr>
      <t xml:space="preserve"> Juan Pedro Gutiérrez</t>
    </r>
  </si>
  <si>
    <t>No se presenta materialización  del riesgo, por lo anterior no se han ejecutado los controles.  Este riesgo se encuentra definido en los de gestión; por lo anterior se solicita definir su tipología y evitar duplicidad en la matriz de riesgos.</t>
  </si>
  <si>
    <r>
      <rPr>
        <sz val="11"/>
        <color theme="1"/>
        <rFont val="Calibri"/>
      </rPr>
      <t xml:space="preserve">Durante el segundo cuatrimestre no existen novedades o eventos que se tuvieran que informar a la Oficina Jurídica relacionadas con el movimiento de bancos que actualmente es minimo, razón por la cual no se materializa el riesgo, así mismo se cumple con el procedimiento establecido en el Plan de Sostenibilidad Contable relacionado con el envío de documentos soporte del mes por parte de Tesorería a Contabilidad del mes de Mayo al mes de Agosto de 2024.  </t>
    </r>
    <r>
      <rPr>
        <b/>
        <sz val="11"/>
        <color theme="1"/>
        <rFont val="Calibri"/>
      </rPr>
      <t>Responsable del Seguimiento</t>
    </r>
    <r>
      <rPr>
        <sz val="11"/>
        <color theme="1"/>
        <rFont val="Calibri"/>
      </rPr>
      <t>: Nelson Corredor</t>
    </r>
  </si>
  <si>
    <t>No se reporta materialización del riesgo por parte de la primera línea. Se validan los documentos de tesorería del primer cuatrimestre.
Responsable seguimiento segunda línea: Juan Pedro Gutiérrez</t>
  </si>
  <si>
    <t>Control Disciplinario Interno</t>
  </si>
  <si>
    <t>Actuaciones disciplinarias adelantadas desconociendo los aspectos sustanciales y de tramite vigentes</t>
  </si>
  <si>
    <t>Falta de seguimiento de las actuaciones en términos de  calidad y oportunidad</t>
  </si>
  <si>
    <t>Posibilidad de daño reputacional por Actuaciones disciplinarias adelantadas desconociendo los aspectos sustanciales y de tramite vigentes debido a la falta de seguimiento de las actuaciones en términos de  calidad y oportunidad</t>
  </si>
  <si>
    <t xml:space="preserve">Mensualmente, el jefe de Control Disciplinario Interno realizará seguimiento al avance de las actuaciones disciplinarias en curso, de conformidad con el informe mensual del contratista. </t>
  </si>
  <si>
    <t xml:space="preserve">Mensualmente, el jefe de Control Disciplinario Interno realizará seguimiento al avance de las actuaciones disciplinarias en curso, en conformidad con el informe mensual del contratista. </t>
  </si>
  <si>
    <t>Frente a una posible incongruencia, se estructura un plan de mejoramiento y se soluciona de manera inmediata</t>
  </si>
  <si>
    <t xml:space="preserve"> Jefe de Control Disciplinario Interno</t>
  </si>
  <si>
    <t>De acuerdo con lo reportado en el cuatrimestre pasado, el riesgo evidenciado antes de la creación de la Oficina de Control Disciplinario Interno en la entidad, en este momento no se configura, dado a que por la idoneidad de la Jefe de Oficina, que tiene a cargo la valoración y trámite de las quejas y/o informes que se alleguen y obrar como operador disciplinario en cada una de ellas, se determina en oportunidad procesal, el mérito o no para la dar apertura a la actuación disciplinaria; Motivo por el cual en este momento se desestima la materialización del riesgo.
Se identifica el riesgo del posible vencimiento de términos procesales dentro de los procesos activos, ante la eventual renuncia o declaración de insubsistencia del Jefe de Oficina nombrado en cargo de libre nombramiento y remoción. 
Control: En caso de identificarse la renuncia del jefe de oficina, debe de comunicarse al Representante Legal de la entidad, informe con fechas de vencimiento dentro de los procesos disciplinarios.
 Responsable del Seguimiento: Alcira Moreno Giraldo</t>
  </si>
  <si>
    <r>
      <rPr>
        <sz val="11"/>
        <color theme="1"/>
        <rFont val="Calibri"/>
      </rPr>
      <t xml:space="preserve">
No se reporta materialización del riesgo por parte de la primera línea. Se valida la información reportada, el riesgo será revisado en mesa de trabajo.
</t>
    </r>
    <r>
      <rPr>
        <b/>
        <sz val="11"/>
        <color theme="1"/>
        <rFont val="Calibri"/>
      </rPr>
      <t>Responsable seguimiento segunda línea:</t>
    </r>
    <r>
      <rPr>
        <sz val="11"/>
        <color theme="1"/>
        <rFont val="Calibri"/>
      </rPr>
      <t xml:space="preserve"> Juan Pedro Gutiérrez</t>
    </r>
  </si>
  <si>
    <t xml:space="preserve">El riesgo será revisado en mesa de trabajo. </t>
  </si>
  <si>
    <r>
      <rPr>
        <sz val="11"/>
        <color theme="1"/>
        <rFont val="Calibri"/>
      </rPr>
      <t xml:space="preserve">El riesgo será revisado en mesa de trabajo conforme con la actualización de la metodología de administración del riesgo. </t>
    </r>
    <r>
      <rPr>
        <b/>
        <sz val="11"/>
        <color theme="1"/>
        <rFont val="Calibri"/>
      </rPr>
      <t>Responsable seguimiento segunda línea:</t>
    </r>
    <r>
      <rPr>
        <sz val="11"/>
        <color theme="1"/>
        <rFont val="Calibri"/>
      </rPr>
      <t xml:space="preserve"> Juan Pedro Gutiérrez</t>
    </r>
  </si>
  <si>
    <t>De conformidad con el  desarrollo de proceso en términos normativos, el jefe de la ofiicina de Control Interno Disciplinario, deberá mantener actualizado el Sistema de Información Disciplinaria (SID), generando reporte de la información de los procesos Disciplinarios de conformidad con la información registrada en el SID.</t>
  </si>
  <si>
    <t>De conformidad con el  desarrollo de proceso en términos normativos, el jefe de la ofiicina de Control Interno Disciplinario, deberán mantener actualizado el Sistema de Información Disciplinaria (SID), generando reporte de la información de los procesos Disciplinarios de conformidad con la información registrada en el SID.</t>
  </si>
  <si>
    <t>Frente a información ingresada de manera incorrecta, el sistema permite realizar ajustes y/o correcciones de inmediato</t>
  </si>
  <si>
    <t>Jefe de Control Disciplinario Interno</t>
  </si>
  <si>
    <t>El cargue de información de los procesos disciplinarios en las plataformas SID4 y Personería Distrital, es una función al cargo de jefe de Oficina de Control Disciplinario Interno, por tanto es cumplimiento del servidor.
Responsable: Alcira Moreno Giraldo</t>
  </si>
  <si>
    <r>
      <rPr>
        <sz val="11"/>
        <color theme="1"/>
        <rFont val="Calibri"/>
      </rPr>
      <t xml:space="preserve">
No se reporta materialización del riesgo por parte de la primera línea. Se valida la información reportada, el riesgo será revisado en mesa de trabajo.
</t>
    </r>
    <r>
      <rPr>
        <b/>
        <sz val="11"/>
        <color theme="1"/>
        <rFont val="Calibri"/>
      </rPr>
      <t>Responsable seguimiento segunda línea:</t>
    </r>
    <r>
      <rPr>
        <sz val="11"/>
        <color theme="1"/>
        <rFont val="Calibri"/>
      </rPr>
      <t xml:space="preserve"> Juan Pedro Gutiérrez</t>
    </r>
  </si>
  <si>
    <r>
      <rPr>
        <sz val="11"/>
        <color theme="1"/>
        <rFont val="Calibri"/>
      </rPr>
      <t xml:space="preserve">El riesgo será revisado en mesa de trabajo conforme con la actualización de la política de administración del riesgo. </t>
    </r>
    <r>
      <rPr>
        <b/>
        <sz val="11"/>
        <color theme="1"/>
        <rFont val="Calibri"/>
      </rPr>
      <t>Responsable seguimiento segunda línea:</t>
    </r>
    <r>
      <rPr>
        <sz val="11"/>
        <color theme="1"/>
        <rFont val="Calibri"/>
      </rPr>
      <t xml:space="preserve"> Juan Pedro Gutiérrez</t>
    </r>
  </si>
  <si>
    <t>Gestión contractual</t>
  </si>
  <si>
    <t>Incumplimiento del principio de selección objetiva
Indebida evaluación de los proponentes en el proceso de selección
Inadecuada aplicación de la normatividad vigente, manual de contratación y procedimientos asociados</t>
  </si>
  <si>
    <t>Selección de contratistas que no cuenten con la capacidad financiera y/o técnica y/o jurídica necesarias para la ejecución del contrato para el beneficio particular o de un tercero</t>
  </si>
  <si>
    <t>Posibilidad de daño económico y reputacional por Selección de contratistas que no cuenten con la capacidad financiera y/o técnica y/o jurídica necesarias para la ejecución del contrato para el beneficio particular o de un tercero, debido a:
-Incumplimiento del principio de selección objetiva
-Indebida evaluación de los proponentes en el proceso de selección
-Inadecuada aplicación de la normatividad vigente, manual de contratación y procedimientos asociados</t>
  </si>
  <si>
    <t xml:space="preserve">     Entre 10 y 50 SMLMV </t>
  </si>
  <si>
    <t>Entre 10 y 50 SMLMV</t>
  </si>
  <si>
    <t>Cada vez que sea requerido, los miembros del comité evaluador integrado por la parte jurídica, financiera y técnica, realizarán el respectivo comité evaluador con el fin de revisar objetivamente las propuestas, archivando lo pertinente en el expediente del proceso de convocatoria pública, particularmente en el informe de evaluación final del comité evaluador.</t>
  </si>
  <si>
    <t xml:space="preserve">Evaluación técnica, financiera, economica y juridica a las propuestas presentadas </t>
  </si>
  <si>
    <t xml:space="preserve">Jefe Oficina Jurídica
Referente tecnico 
Abogado Responsable 
</t>
  </si>
  <si>
    <t>No se materializó el riesgo. A fecha 30 de abril de 2024, el IDEP ha realizado dos comités evaluadores para los siguientes procesos: Contrato No. 03 de 2024 JARGU S.A. CORREDORES DE SEGUROS, Selección Abreviada de menor Cuantía que generó el Contrato No. 23 de 2024 AXA COLPATRIA SEGUROS S.A. 
Responsable del Seguimiento: Laura Matiz</t>
  </si>
  <si>
    <t>https://drive.google.com/drive/folders/1ON1x41Bg-8wgdSNb-8eutF8CNEbinQp3</t>
  </si>
  <si>
    <r>
      <rPr>
        <sz val="11"/>
        <color theme="1"/>
        <rFont val="Calibri"/>
      </rPr>
      <t xml:space="preserve">
No se reporta materialización del riesgo por parte de la primera línea. Se valida la información por medio de los informes del comité evaluador para los dos procesos contractuales reportados.  
</t>
    </r>
    <r>
      <rPr>
        <b/>
        <sz val="11"/>
        <color theme="1"/>
        <rFont val="Calibri"/>
      </rPr>
      <t>Responsable seguimiento segunda línea:</t>
    </r>
    <r>
      <rPr>
        <sz val="11"/>
        <color theme="1"/>
        <rFont val="Calibri"/>
      </rPr>
      <t xml:space="preserve"> Juan Pedro Gutiérrez</t>
    </r>
  </si>
  <si>
    <t xml:space="preserve">No se reporta materialización del riesgo.  Se valido por parte de esta Oficina la aplicación de controles para los procesos de Axa Colpatria </t>
  </si>
  <si>
    <t>No se materializó el riesgo. A fecha 30 de agosto de 2024, segundo cuatrimestre,  el IDEP realizó 2 comités evaluadores:  para el Contrato No. 47 de 2024 ARKADIA PRIME S.A.S. $35.000.000, Mínima Cuantía logística.  Y para el contrato No. 70 de 2024 de logística mínima cuantía, $10.000.000 
Responsable del Seguimiento: Laura Matiz</t>
  </si>
  <si>
    <t>https://drive.google.com/drive/folders/1__5R3nV6zzrH5lK1kH3Vl6P8Gejzo9C5</t>
  </si>
  <si>
    <t>No se reporta materialización del riesgo por parte de la primera línea. Se valida la información a través de los documentos para conformar y designar el comité evaluador para los dos procesos contractuales reportados.  
Responsable seguimiento segunda línea: Juan Pedro Gutiérrez</t>
  </si>
  <si>
    <t>No se materializó el riesgo. No se realizaron comités evaluadores en este período
Responsable del Seguimiento: Laura Matiz</t>
  </si>
  <si>
    <t>Documentos falsos o irregulares presentados por los oferentes y que la entidad no logra evidenciar en el momento de la evaluación</t>
  </si>
  <si>
    <t>Adjudicación viciada para beneficio particular o de un tercero</t>
  </si>
  <si>
    <t>Posibilidad de daño económico y reputacional por Adjudicación viciada para beneficio particular o de un tercero, debido a documentos falsos o irregulares presentados por los oferentes y que la entidad no logra evidenciar en el momento de la evaluación</t>
  </si>
  <si>
    <t>Entre 50 y 100 SMLMV</t>
  </si>
  <si>
    <t>Cada vez que sea requerido, los miembros del comité evaluador integrado por la parte jurídica, financiera y técnica, realizarán el respectivo comité evaluador con el fin de revisar objetivamente las propuestas, archivando lo pertinente en  el expediente del proceso de convocatoria pública, particularmente en el informe de evaluación final del comité evaluador.</t>
  </si>
  <si>
    <t xml:space="preserve">Jefe Oficina  Jurídica
Referente tecnico 
Abogado Responsable </t>
  </si>
  <si>
    <r>
      <rPr>
        <sz val="11"/>
        <color theme="1"/>
        <rFont val="Calibri"/>
      </rPr>
      <t xml:space="preserve">
No se reporta materialización del riesgo por parte de la primera línea. Se valida la información por medio de los informes del comité evaluador para los dos procesos contractuales reportados.  
</t>
    </r>
    <r>
      <rPr>
        <b/>
        <sz val="11"/>
        <color theme="1"/>
        <rFont val="Calibri"/>
      </rPr>
      <t>Responsable seguimiento segunda línea:</t>
    </r>
    <r>
      <rPr>
        <sz val="11"/>
        <color theme="1"/>
        <rFont val="Calibri"/>
      </rPr>
      <t xml:space="preserve"> Juan Pedro Gutiérrez</t>
    </r>
  </si>
  <si>
    <t>"No se materializó el riesgo. A fecha 30 de agosto de 2024, segundo cuatrimestre,  el IDEP realizó 2 comités evaluadores:  para el Contrato No. 47 de 2024 ARKADIA PRIME S.A.S. $35.000.000, Mínima Cuantía logística.  Y para el contrato No. 70 de 2024 de logística mínima cuantía, $10.000.000 
Responsable del Seguimiento: Laura Matiz"</t>
  </si>
  <si>
    <t xml:space="preserve">
No se reporta materialización del riesgo por parte de la primera línea. Se valida la información a través de los documentos para conformar y designar el comité evaluador para los dos procesos contractuales reportados.  
Responsable seguimiento segunda línea: Juan Pedro Gutiérrez</t>
  </si>
  <si>
    <t>No se reporta materialización del riesgo.  Se valido por parte de esta Oficina la aplicación de controles para los procesos reportados.</t>
  </si>
  <si>
    <t xml:space="preserve">
Incumplimiento de especificaciones técnicas
Deficiencia de controles y seguimiento al contrato o convenio por parte del supervisor o interventor
No adelantar proceso de multas e incumplimientos, cuando el supervisor ha dado aviso oportuno
</t>
  </si>
  <si>
    <t>Recibir obras, bienes y/o servicios que no cumplen con las especificaciones técnicas establecidas por la entidad para beneficio particular o de un tercero</t>
  </si>
  <si>
    <t xml:space="preserve">Posibilidad de daño económico y reputacional por recibir obras, bienes y/o servicios que no cumplen con las especificaciones técnicas establecidas por la entidad para beneficio particular o de un tercero, debido a:
-Incumplimiento de especificaciones técnicas
-Deficiencia de controles y seguimiento al contrato o convenio por parte del supervisor o interventor
-No adelantar proceso de multas e incumplimientos, cuando el supervisor ha dado aviso oportuno
</t>
  </si>
  <si>
    <t>Semestralmente, la Oficina Jurídica y el supervisor del contrato, realizarán sensibilizaciones y/o campañas y/o capacitaciones a los supervisores para que conozcan cómo se debe adelantar las supervisiones y los riesgos a los que se ven abocados sino hacen una correcta supervisión, como evidencia de dichos controles se encuentran los listados de asistencia y acta de liquidación o terminación donde indiquen sobre los bienes o servicios recibidos y formato de monitoreo al contratista</t>
  </si>
  <si>
    <t>Semestralmente, la oficina jurídica y el supervisor del contrato, realizarán sensibilizaciones y/o campañas y/o capacitaciones a los supervisores para que conozcan cómo se debe adelantar las supervisiones y los riesgos a los que se ven abocados sino hacen una correcta supervisión, como evidencia de dichos controles se encuentran los listados de asistencia y acta de liquidación o terminación donde indiquen sobre los bienes o servicios recibido y formato de monitoreo al contratista</t>
  </si>
  <si>
    <t xml:space="preserve">Jefe Oficina  Jurídica
Profesional Especializado Jurídico
</t>
  </si>
  <si>
    <t>No se materializó el riesgo. El día 30 de abril de 2024. la Oficina Jurídica llevó a cabo la capacitación acerca del Manual de Supervisión vigente, que fue creado mediante la Resolución No. 090 de 2019, dentro del Marco de la REINDUCCIÓN INSTITUCIONAL IDEP 2024.
Responsable del Seguimiento: Laura Matiz</t>
  </si>
  <si>
    <r>
      <rPr>
        <sz val="11"/>
        <color theme="1"/>
        <rFont val="Calibri"/>
      </rPr>
      <t xml:space="preserve">
No se reporta materialización del riesgo por parte de la primera línea. Se valida la información sobre la capacitación sobre el Manual de Supervisión, el día 30/04/2024. 
</t>
    </r>
    <r>
      <rPr>
        <b/>
        <sz val="11"/>
        <color theme="1"/>
        <rFont val="Calibri"/>
      </rPr>
      <t>Responsable seguimiento segunda línea:</t>
    </r>
    <r>
      <rPr>
        <sz val="11"/>
        <color theme="1"/>
        <rFont val="Calibri"/>
      </rPr>
      <t xml:space="preserve"> Juan Pedro Gutiérrez</t>
    </r>
  </si>
  <si>
    <t>Se reitera por parte de esta oficina que el riesgo se encuentra tipificado en la modalidad de corrupción,  el control definido es débil, las capacitaciones en si ayudan a fortalecer conceptos, pero no es un control para prevenir temas de corrupción. Se requiere la revisión y replanteamiento del control.</t>
  </si>
  <si>
    <t>No se materializó el riesgo. A fecha 30 de agosto de 2024, segundo cuatrimestre,  el IDEP formuló los compromisos adquiridos en el documento de política de Anticorrupción  por todos los directivos de las diferentes dependencias del IDEP.
Responsable del Seguimiento: Laura Matiz</t>
  </si>
  <si>
    <t>https://drive.google.com/drive/u/1/folders/1AaQ1X9Fhe4c7PQH3sjlHLDbh0zzgzOsZ</t>
  </si>
  <si>
    <t xml:space="preserve">
No se reporta materialización del riesgo por parte de la primera línea. Se valida la información de acuerdo con la política  anticorrupción y el Modelo de Gestión Juridica Anticorrupción sobre la formulación de compromisos y aceptación por parte de directivos de la Política de Cumplimiento Normativo. 
Responsable seguimiento segunda línea: Juan Pedro Gutiérrez</t>
  </si>
  <si>
    <t>No se materializó el riesgo.  La Oficina Jurídica llevó a cabo las capacitaciones:
1. EJERCICIO DE LAS FUNCIONES DE LA SUPERVISIÓN, el día 18 de septiembre de 2024.
2. Capacitación Supervisores - Cargue De Documentos SECOP ll , 18 de octubre de 2024
3. CONTRATACIÓN PÚBLICA, 3 de diciembre de 2024
Responsable del Seguimiento: Laura Matiz</t>
  </si>
  <si>
    <t>https://drive.google.com/drive/folders/1qsMMcxdJLToZY1u84wJFfiWjbQHPywhX</t>
  </si>
  <si>
    <t>Se verificó por parte de esta oficina las capacitaciones realizadas, sin embargo, no es un control para prevenir temas de corrupción. Responsable del seguimiento: Daniela Castro Jiménez</t>
  </si>
  <si>
    <t xml:space="preserve">Tráfico de influencias y/o clientelismo para la emisión de conceptos o actos administrativos, que puedan beneficiar a terceros. </t>
  </si>
  <si>
    <t xml:space="preserve">Intereses, economicos y/o particulares en la emisión de conceptos jurídicos, actos administrativos, respuesta a derechos de petición o proposiciones.
</t>
  </si>
  <si>
    <t xml:space="preserve">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
</t>
  </si>
  <si>
    <t>Cada vez que se requiera revisión de los documentos que sean allegados a  la Oficina Jurídica, realizará doble filtro en la  revisión de conceptos o actos administrativos mediante vistos buenos de dos personas distintas, por ejemplo: quien proyecta y quien revisa, el concepto jurídico, el acto administrativo o respuesta a derechos de petición o proposiciones.</t>
  </si>
  <si>
    <t>Cada vez que se requiera revisión de los documentos que sean allegados a la OJ, la Oficina Jurídica, realizará doble filtro en la  revisión de conceptos o actos administrativos mediante vistos buenos de dos personas distintas, por ejemplo: quien proyecta y quien revisa, el concepto jurídico, el acto administrativo o respuesta a derechos de petición o proposiciones.</t>
  </si>
  <si>
    <t xml:space="preserve">Iniciar un proceso por posible incumplimiento contra el abogado encargado de la defensa judicial 
Instaurar la acción de repetición contra el abogado encargado de la defensa judicial 
Realixar las denuncias peanles correspondientes </t>
  </si>
  <si>
    <t>No se materializó el riesgo dado que cada vez que se requirió revisión de los documentos allegados a la Oficina Jurídica, se realizó doble filtro en la revisión de conceptos o proyección de actos administrativos mediante vistos buenos de dos personas distintas.
Responsable del Seguimiento: Laura Matiz</t>
  </si>
  <si>
    <t>https://drive.google.com/drive/folders/1CC6WYHGsi1t1zDH_EkZ1fLiypv-6amAz</t>
  </si>
  <si>
    <r>
      <rPr>
        <sz val="11"/>
        <color theme="1"/>
        <rFont val="Calibri"/>
      </rPr>
      <t xml:space="preserve">
No se reporta materialización del riesgo por parte de la primera línea. Se revisan los soportes, validando el doble filtro, por lo menos, en la revisión de conceptos, resoluciones y/o actos administrativos.
</t>
    </r>
    <r>
      <rPr>
        <b/>
        <sz val="11"/>
        <color theme="1"/>
        <rFont val="Calibri"/>
      </rPr>
      <t>Responsable seguimiento segunda línea:</t>
    </r>
    <r>
      <rPr>
        <sz val="11"/>
        <color theme="1"/>
        <rFont val="Calibri"/>
      </rPr>
      <t xml:space="preserve"> Juan Pedro Gutiérrez</t>
    </r>
  </si>
  <si>
    <t xml:space="preserve">No se reporta materialización del riesgo por parte del responsable del proceso, en  los documentos aportados se observa que cuenta con firmas de revisión y aprobación. </t>
  </si>
  <si>
    <t>No se materializó el riesgo dado que cada vez que se requirió revisión de los documentos allegados a la Oficina Jurídica, se realizó doble filtro en la revisión de conceptos o proyección de actos administrativos mediante vistos buenos de dos personas distintas. Responsable del Seguimiento: Laura Matiz</t>
  </si>
  <si>
    <t>https://drive.google.com/drive/folders/1AaQ1X9Fhe4c7PQH3sjlHLDbh0zzgzOsZ</t>
  </si>
  <si>
    <t xml:space="preserve">
No se reporta materialización del riesgo por parte de la primera línea. Se revisan los soportes, validando el doble filtro en la revisión de conceptos, respuestas a derechos de petición,  resoluciones y/o actos administrativos.
Responsable seguimiento segunda línea: Juan Pedro Gutiérrez</t>
  </si>
  <si>
    <t>No se materializó el riesgo dado que cada vez que se requirió revisión de los documentos allegados a la Oficina Jurídica, se realizó doble filtro en  proyección de actos administrativos mediante vistos buenos de dos personas distintas.
Responsable del Seguimiento: Laura Matiz</t>
  </si>
  <si>
    <t>https://drive.google.com/drive/folders/1uTQre4luhZlAN_086_EKi_E-x0YzUL0w</t>
  </si>
  <si>
    <t>Se verificó en  los documentos aportados  que cuenten con firmas de revisión y aprobación.  Responsable del seguimiento: Daniela Castro Jiménez</t>
  </si>
  <si>
    <t xml:space="preserve">Que al auditor no cumpla con los lineamientos establecidos en el Código de Ética del Auditor.
Conflicto de intereses con responsables de otros procesos que no reflejen las posibles desviaciones y/o debilidades o actos de corrupción en el cumplimiento de los procedimientos y requisitos legales.  </t>
  </si>
  <si>
    <t>Omisión y/o modificación por parte de los miembros del equipo auditor, de información en el ejercicio evaluación independiente en busca de un beneficio a terceros.</t>
  </si>
  <si>
    <t xml:space="preserve">Posibilidad de daño reputacional por Omisión y/o modificación por parte de los miembros del equipo auditor, de información en el ejercicio evaluación independiente en busca de un beneficio a terceros, debido a que al auditor no cumpla con los lineamientos establecidos en el Código de Ética del Auditor ó a Conflicto de intereses con responsables de otros procesos que no reflejen las posibles desviaciones y/o debilidades o actos de corrupción en el cumplimiento de los procedimientos y requisitos legales.  </t>
  </si>
  <si>
    <t>El riesgo afecta la imagen de la entidad internamente, de conocimiento general, nivel interno, de junta dircetiva y accionistas y/o de provedores</t>
  </si>
  <si>
    <t>Leve</t>
  </si>
  <si>
    <t>Cada vez que se realice una auditoria, el jefe de la oficina de control interno, socializará  todos los informes y resultados del programa de auditorías en la instancias y medios establecidos institucionalmente (Comités, alertas, Maloca Aula SIG).</t>
  </si>
  <si>
    <t>Se formula el plan de mejoramiento por parte del responsable del proceso, en caso de ser necesario se traslada a organismos de control.</t>
  </si>
  <si>
    <t>Jefe Oficina Control Interno</t>
  </si>
  <si>
    <t xml:space="preserve">Durante el 2024, no se ha realizado socialización en el marco del comité de coordinación de control interno de los informes realizados.
</t>
  </si>
  <si>
    <t>En comité de Coordinación de Control Interno del 28 de agosto, se socializó el resultado de los informes adelantados por parte de la OCI y de manera general se informo las observaciones al informe preliminar de la auditoría al proceso de Talento Humano y se espera la respuesta al mismo.</t>
  </si>
  <si>
    <t>Se ha socializado el resultado de los informes preliminares de las auditoria realizadas por parte de la OCI  a cada responsable de los procesos auditados. Responsable del seguimiento Daniela Castro Jiménez</t>
  </si>
  <si>
    <t>No se reporta materialización del riesgo por parte del responsable del proceso. 
Responsable del Seguimiento: Juan Gutiérrez</t>
  </si>
  <si>
    <t>Cada vez que se realice una auditoria, el jefe de la oficina de control interno, aplicará lo establecido en los puntos de control del procedimiento PRO-EC-16-01 AUDITORÍAS INTERNAS, en las actividades 09 y 12, adjuntando como evidencia Informe definitivo de auditoria y la documentación de la misma.</t>
  </si>
  <si>
    <t xml:space="preserve">Para la vigencia 2024 no se ha dado inicio al ciclo de auditorias programadas por parte de la Oficina. </t>
  </si>
  <si>
    <t>Seguimiento realizado por:  Hilda Yamile Morales Laverde 
sept-24</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</si>
  <si>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</si>
  <si>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</si>
  <si>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</si>
  <si>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</si>
  <si>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</si>
  <si>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</si>
  <si>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</si>
  <si>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</si>
  <si>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</si>
  <si>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</si>
  <si>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</si>
  <si>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</si>
  <si>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</si>
  <si>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</si>
  <si>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</si>
  <si>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</si>
  <si>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</si>
  <si>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</si>
  <si>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</si>
  <si>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</si>
  <si>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</si>
  <si>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consejo directivo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</si>
  <si>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</si>
  <si>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</si>
  <si>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</si>
  <si>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</si>
  <si>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</si>
  <si>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</si>
  <si>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</si>
  <si>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</si>
  <si>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</si>
  <si>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</si>
  <si>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</si>
  <si>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</si>
  <si>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</si>
  <si>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</si>
  <si>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</si>
  <si>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</si>
  <si>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</si>
  <si>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</si>
  <si>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</si>
  <si>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</si>
  <si>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</si>
  <si>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</si>
  <si>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</si>
  <si>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</si>
  <si>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</si>
  <si>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</si>
  <si>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</si>
  <si>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</si>
  <si>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rPr>
      <t>*</t>
    </r>
    <r>
      <rPr>
        <b/>
        <sz val="12"/>
        <color rgb="FF000000"/>
        <rFont val="Arial"/>
      </rPr>
      <t>Atributos de</t>
    </r>
    <r>
      <rPr>
        <b/>
        <sz val="12"/>
        <color rgb="FFE36C09"/>
        <rFont val="Arial"/>
      </rPr>
      <t xml:space="preserve"> </t>
    </r>
    <r>
      <rPr>
        <b/>
        <sz val="12"/>
        <color rgb="FF000000"/>
        <rFont val="Arial"/>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</si>
  <si>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</si>
  <si>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</si>
  <si>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</si>
  <si>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</si>
  <si>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</si>
  <si>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</si>
  <si>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</si>
  <si>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rPr>
      <t>*Nota 1:</t>
    </r>
    <r>
      <rPr>
        <sz val="12"/>
        <color theme="1"/>
        <rFont val="Arial"/>
      </rPr>
      <t xml:space="preserve"> Los atributos de formalización se recogerán de manera informativa, con el fin de conocer el entorno del control y complementar el análisis con elementos cualitativos; éstos no tienen una incidencia directa en su efectividad. </t>
    </r>
  </si>
  <si>
    <t>Evitar</t>
  </si>
  <si>
    <t>Compartir</t>
  </si>
  <si>
    <t>Plan de accion (solo para la opción reducir)</t>
  </si>
  <si>
    <t>Finalizado</t>
  </si>
  <si>
    <t>En curso</t>
  </si>
  <si>
    <t>Daños Activos Fisicos</t>
  </si>
  <si>
    <t>Relaciones Laborales</t>
  </si>
  <si>
    <t>Registro Sustancial</t>
  </si>
  <si>
    <t>Registro Material</t>
  </si>
  <si>
    <t>Sin registro</t>
  </si>
  <si>
    <t>Reducir</t>
  </si>
  <si>
    <t xml:space="preserve">El Plan de Auditoria 2024 fue aprobado en el Comité de Coordinación de Control Interno No. 08 de 13 de diciembre 2023 de  y se llevo a cabo en el transucrso de la vigencia. Las auditorias se realizaron a los siguientes procesos: 
Gestión de Talento Humano
Gestión de Recursos Físicos
Gestión Tecnólogica
Gestión Contractual
Para el desarrollo de cada una de ellas, se realizaron papeles de trabajo, que fueron diseñados por el equipo de trabajo y aprobados por la Jefe de Control Interno. Responsable de segumiento: Daniela Castro Jiménez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</si>
</sst>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de &quot;mmmm&quot; de &quot;yyyy"/>
    <numFmt numFmtId="165" formatCode="0.0%"/>
    <numFmt numFmtId="166" formatCode="d/m/yyyy"/>
  </numFmts>
  <fonts count="98">
    <font>
      <sz val="11"/>
      <color theme="1"/>
      <name val="Calibri"/>
      <scheme val="minor"/>
    </font>
    <font>
      <b/>
      <sz val="20"/>
      <color rgb="FF000000"/>
      <name val="Arial"/>
    </font>
    <font>
      <sz val="11"/>
      <name val="Calibri"/>
    </font>
    <font>
      <sz val="11"/>
      <color theme="1"/>
      <name val="Calibri"/>
    </font>
    <font>
      <b/>
      <sz val="12"/>
      <color rgb="FF000000"/>
      <name val="Arial"/>
    </font>
    <font>
      <sz val="11"/>
      <color rgb="FF000000"/>
      <name val="Arial"/>
    </font>
    <font>
      <b/>
      <sz val="14"/>
      <color rgb="FF000000"/>
      <name val="Arial"/>
    </font>
    <font>
      <b/>
      <sz val="11"/>
      <color rgb="FFFFFFFF"/>
      <name val="Arial"/>
    </font>
    <font>
      <b/>
      <sz val="11"/>
      <color rgb="FF000000"/>
      <name val="Arial"/>
    </font>
    <font>
      <sz val="8"/>
      <color theme="1"/>
      <name val="Calibri"/>
    </font>
    <font>
      <sz val="10"/>
      <color theme="1"/>
      <name val="Calibri"/>
    </font>
    <font>
      <b/>
      <sz val="11"/>
      <color theme="1"/>
      <name val="Calibri"/>
    </font>
    <font>
      <sz val="10"/>
      <color theme="1"/>
      <name val="Arial"/>
    </font>
    <font>
      <b/>
      <sz val="10"/>
      <color theme="1"/>
      <name val="Arial"/>
    </font>
    <font>
      <sz val="10"/>
      <color rgb="FF000000"/>
      <name val="Arial"/>
    </font>
    <font>
      <sz val="11"/>
      <color theme="1"/>
      <name val="Arial Narrow"/>
    </font>
    <font>
      <b/>
      <sz val="14"/>
      <color rgb="FFFFFFFF"/>
      <name val="Calibri"/>
    </font>
    <font>
      <b/>
      <sz val="14"/>
      <color rgb="FFFFFFFF"/>
      <name val="Arial Narrow"/>
    </font>
    <font>
      <b/>
      <sz val="14"/>
      <color theme="0"/>
      <name val="Arial Narrow"/>
    </font>
    <font>
      <sz val="14"/>
      <color theme="0"/>
      <name val="Arial Narrow"/>
    </font>
    <font>
      <b/>
      <sz val="12"/>
      <color rgb="FFFFFFFF"/>
      <name val="Calibri"/>
    </font>
    <font>
      <b/>
      <sz val="11"/>
      <color theme="1"/>
      <name val="Arial Narrow"/>
    </font>
    <font>
      <sz val="10"/>
      <color theme="1"/>
      <name val="Arial Narrow"/>
    </font>
    <font>
      <sz val="11"/>
      <color rgb="FF000000"/>
      <name val="Arial Narrow"/>
    </font>
    <font>
      <u/>
      <sz val="11"/>
      <color rgb="FF0000FF"/>
      <name val="Calibri"/>
    </font>
    <font>
      <u/>
      <sz val="11"/>
      <color rgb="FF0000FF"/>
      <name val="Calibri"/>
    </font>
    <font>
      <sz val="11"/>
      <color rgb="FF0000FF"/>
      <name val="Calibri"/>
    </font>
    <font>
      <u/>
      <sz val="11"/>
      <color rgb="FF0000FF"/>
      <name val="Calibri"/>
    </font>
    <font>
      <u/>
      <sz val="11"/>
      <color theme="1"/>
      <name val="Calibri"/>
    </font>
    <font>
      <u/>
      <sz val="11"/>
      <color rgb="FF000000"/>
      <name val="Calibri"/>
    </font>
    <font>
      <u/>
      <sz val="11"/>
      <color rgb="FF0000FF"/>
      <name val="Calibri"/>
    </font>
    <font>
      <sz val="11"/>
      <color rgb="FF000000"/>
      <name val="Calibri"/>
    </font>
    <font>
      <u/>
      <sz val="11"/>
      <color theme="10"/>
      <name val="Calibri"/>
    </font>
    <font>
      <u/>
      <sz val="11"/>
      <color theme="10"/>
      <name val="Calibri"/>
    </font>
    <font>
      <u/>
      <sz val="11"/>
      <color theme="1"/>
      <name val="Calibri"/>
    </font>
    <font>
      <u/>
      <sz val="11"/>
      <color theme="10"/>
      <name val="Calibri"/>
    </font>
    <font>
      <u/>
      <sz val="11"/>
      <color theme="10"/>
      <name val="Calibri"/>
    </font>
    <font>
      <u/>
      <sz val="11"/>
      <color theme="1"/>
      <name val="Calibri"/>
    </font>
    <font>
      <b/>
      <sz val="10"/>
      <color theme="1"/>
      <name val="Arial Narrow"/>
    </font>
    <font>
      <u/>
      <sz val="11"/>
      <color rgb="FF0000FF"/>
      <name val="Calibri"/>
    </font>
    <font>
      <u/>
      <sz val="11"/>
      <color theme="1"/>
      <name val="Calibri"/>
    </font>
    <font>
      <u/>
      <sz val="11"/>
      <color rgb="FF0000FF"/>
      <name val="Calibri"/>
    </font>
    <font>
      <u/>
      <sz val="11"/>
      <color theme="10"/>
      <name val="Calibri"/>
    </font>
    <font>
      <u/>
      <sz val="11"/>
      <color theme="10"/>
      <name val="Calibri"/>
    </font>
    <font>
      <u/>
      <sz val="11"/>
      <color rgb="FF000000"/>
      <name val="Calibri"/>
    </font>
    <font>
      <u/>
      <sz val="11"/>
      <color theme="10"/>
      <name val="Calibri"/>
    </font>
    <font>
      <sz val="11"/>
      <color theme="10"/>
      <name val="Calibri"/>
    </font>
    <font>
      <u/>
      <sz val="11"/>
      <color rgb="FF0000FF"/>
      <name val="Calibri"/>
    </font>
    <font>
      <sz val="9"/>
      <color rgb="FF1F1F1F"/>
      <name val="Arial"/>
    </font>
    <font>
      <u/>
      <sz val="11"/>
      <color theme="10"/>
      <name val="Calibri"/>
    </font>
    <font>
      <u/>
      <sz val="11"/>
      <color rgb="FF0000FF"/>
      <name val="Calibri"/>
    </font>
    <font>
      <u/>
      <sz val="11"/>
      <color theme="10"/>
      <name val="Calibri"/>
    </font>
    <font>
      <u/>
      <sz val="11"/>
      <color rgb="FF0000FF"/>
      <name val="Calibri"/>
    </font>
    <font>
      <u/>
      <sz val="11"/>
      <color rgb="FF0000FF"/>
      <name val="Arial Narrow"/>
    </font>
    <font>
      <u/>
      <sz val="11"/>
      <color theme="1"/>
      <name val="Arial Narrow"/>
    </font>
    <font>
      <u/>
      <sz val="11"/>
      <color rgb="FF000000"/>
      <name val="Arial Narrow"/>
    </font>
    <font>
      <u/>
      <sz val="11"/>
      <color rgb="FF0000FF"/>
      <name val="Calibri"/>
    </font>
    <font>
      <u/>
      <sz val="11"/>
      <color rgb="FF0000FF"/>
      <name val="Calibri"/>
    </font>
    <font>
      <u/>
      <sz val="11"/>
      <color theme="1"/>
      <name val="Calibri"/>
    </font>
    <font>
      <u/>
      <sz val="11"/>
      <color rgb="FF0000FF"/>
      <name val="Calibri"/>
    </font>
    <font>
      <u/>
      <sz val="11"/>
      <color rgb="FF0000FF"/>
      <name val="Calibri"/>
    </font>
    <font>
      <u/>
      <sz val="11"/>
      <color rgb="FF0000FF"/>
      <name val="Calibri"/>
    </font>
    <font>
      <u/>
      <sz val="11"/>
      <color rgb="FF0000FF"/>
      <name val="Calibri"/>
    </font>
    <font>
      <u/>
      <sz val="11"/>
      <color theme="1"/>
      <name val="Calibri"/>
    </font>
    <font>
      <sz val="11"/>
      <color rgb="FF000000"/>
      <name val="Docs-Calibri"/>
    </font>
    <font>
      <u/>
      <sz val="11"/>
      <color rgb="FF0000FF"/>
      <name val="Calibri"/>
    </font>
    <font>
      <u/>
      <sz val="11"/>
      <color theme="1"/>
      <name val="Calibri"/>
    </font>
    <font>
      <u/>
      <sz val="11"/>
      <color theme="1"/>
      <name val="Calibri"/>
    </font>
    <font>
      <u/>
      <sz val="11"/>
      <color theme="1"/>
      <name val="Calibri"/>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theme="1"/>
      <name val="Arial Narrow"/>
    </font>
    <font>
      <sz val="16"/>
      <color rgb="FF000000"/>
      <name val="Arial Narrow"/>
    </font>
    <font>
      <sz val="16"/>
      <color theme="1"/>
      <name val="Calibri"/>
    </font>
    <font>
      <sz val="11"/>
      <color theme="1"/>
      <name val="Arial"/>
    </font>
    <font>
      <sz val="12"/>
      <color theme="1"/>
      <name val="Arial"/>
    </font>
    <font>
      <sz val="12"/>
      <color rgb="FF000000"/>
      <name val="Arial"/>
    </font>
    <font>
      <b/>
      <sz val="9"/>
      <color theme="1"/>
      <name val="Arial Narrow"/>
    </font>
    <font>
      <sz val="10"/>
      <color rgb="FF000000"/>
      <name val="Arial Narrow"/>
    </font>
    <font>
      <sz val="11"/>
      <color rgb="FFFF0000"/>
      <name val="Arial Narrow"/>
    </font>
    <font>
      <u/>
      <sz val="11"/>
      <color rgb="FF1155CC"/>
      <name val="Calibri"/>
    </font>
    <font>
      <i/>
      <sz val="11"/>
      <color theme="1"/>
      <name val="Calibri"/>
    </font>
    <font>
      <u/>
      <sz val="11"/>
      <name val="Calibri"/>
    </font>
    <font>
      <b/>
      <sz val="11"/>
      <name val="Calibri"/>
    </font>
    <font>
      <i/>
      <sz val="11"/>
      <name val="Calibri"/>
    </font>
    <font>
      <i/>
      <u/>
      <sz val="11"/>
      <color rgb="FF0000FF"/>
      <name val="Calibri"/>
    </font>
    <font>
      <b/>
      <sz val="11"/>
      <color rgb="FF000000"/>
      <name val="Calibri"/>
    </font>
    <font>
      <b/>
      <sz val="12"/>
      <color rgb="FFE36C09"/>
      <name val="Arial"/>
    </font>
    <font>
      <sz val="11"/>
      <color theme="1"/>
      <name val="Arial Narrow"/>
      <family val="2"/>
    </font>
  </fonts>
  <fills count="34">
    <fill>
      <patternFill patternType="none"/>
    </fill>
    <fill>
      <patternFill patternType="gray125"/>
    </fill>
    <fill>
      <patternFill patternType="solid">
        <fgColor rgb="FF99CCFF"/>
        <bgColor rgb="FF99CCFF"/>
      </patternFill>
    </fill>
    <fill>
      <patternFill patternType="solid">
        <fgColor rgb="FFFFCC99"/>
        <bgColor rgb="FFFFCC99"/>
      </patternFill>
    </fill>
    <fill>
      <patternFill patternType="solid">
        <fgColor rgb="FF969696"/>
        <bgColor rgb="FF969696"/>
      </patternFill>
    </fill>
    <fill>
      <patternFill patternType="solid">
        <fgColor rgb="FF76923C"/>
        <bgColor rgb="FF76923C"/>
      </patternFill>
    </fill>
    <fill>
      <patternFill patternType="solid">
        <fgColor rgb="FF00CCFF"/>
        <bgColor rgb="FF00CCFF"/>
      </patternFill>
    </fill>
    <fill>
      <patternFill patternType="solid">
        <fgColor rgb="FF99CC00"/>
        <bgColor rgb="FF99CC00"/>
      </patternFill>
    </fill>
    <fill>
      <patternFill patternType="solid">
        <fgColor rgb="FFB2A1C7"/>
        <bgColor rgb="FFB2A1C7"/>
      </patternFill>
    </fill>
    <fill>
      <patternFill patternType="solid">
        <fgColor rgb="FFFF9900"/>
        <bgColor rgb="FFFF9900"/>
      </patternFill>
    </fill>
    <fill>
      <patternFill patternType="solid">
        <fgColor rgb="FF808080"/>
        <bgColor rgb="FF808080"/>
      </patternFill>
    </fill>
    <fill>
      <patternFill patternType="solid">
        <fgColor rgb="FFFFFFFF"/>
        <bgColor rgb="FFFFFFFF"/>
      </patternFill>
    </fill>
    <fill>
      <patternFill patternType="solid">
        <fgColor theme="0"/>
        <bgColor theme="0"/>
      </patternFill>
    </fill>
    <fill>
      <patternFill patternType="solid">
        <fgColor rgb="FFD0CECE"/>
        <bgColor rgb="FFD0CECE"/>
      </patternFill>
    </fill>
    <fill>
      <patternFill patternType="solid">
        <fgColor rgb="FFC0C0C0"/>
        <bgColor rgb="FFC0C0C0"/>
      </patternFill>
    </fill>
    <fill>
      <patternFill patternType="solid">
        <fgColor theme="7"/>
        <bgColor theme="7"/>
      </patternFill>
    </fill>
    <fill>
      <patternFill patternType="solid">
        <fgColor rgb="FF953734"/>
        <bgColor rgb="FF953734"/>
      </patternFill>
    </fill>
    <fill>
      <patternFill patternType="solid">
        <fgColor theme="4"/>
        <bgColor theme="4"/>
      </patternFill>
    </fill>
    <fill>
      <patternFill patternType="solid">
        <fgColor rgb="FF7030A0"/>
        <bgColor rgb="FF7030A0"/>
      </patternFill>
    </fill>
    <fill>
      <patternFill patternType="solid">
        <fgColor rgb="FF31859B"/>
        <bgColor rgb="FF31859B"/>
      </patternFill>
    </fill>
    <fill>
      <patternFill patternType="solid">
        <fgColor rgb="FF3F3151"/>
        <bgColor rgb="FF3F3151"/>
      </patternFill>
    </fill>
    <fill>
      <patternFill patternType="solid">
        <fgColor rgb="FFD99594"/>
        <bgColor rgb="FFD99594"/>
      </patternFill>
    </fill>
    <fill>
      <patternFill patternType="solid">
        <fgColor rgb="FF632423"/>
        <bgColor rgb="FF632423"/>
      </patternFill>
    </fill>
    <fill>
      <patternFill patternType="solid">
        <fgColor rgb="FF93C47D"/>
        <bgColor rgb="FF93C47D"/>
      </patternFill>
    </fill>
    <fill>
      <patternFill patternType="solid">
        <fgColor rgb="FFD9D2E9"/>
        <bgColor rgb="FFD9D2E9"/>
      </patternFill>
    </fill>
    <fill>
      <patternFill patternType="solid">
        <fgColor rgb="FFBFBFBF"/>
        <bgColor rgb="FFBFBFBF"/>
      </patternFill>
    </fill>
    <fill>
      <patternFill patternType="solid">
        <fgColor rgb="FFFFFF00"/>
        <bgColor rgb="FFFFFF00"/>
      </patternFill>
    </fill>
    <fill>
      <patternFill patternType="solid">
        <fgColor rgb="FF00B0F0"/>
        <bgColor rgb="FF00B0F0"/>
      </patternFill>
    </fill>
    <fill>
      <patternFill patternType="solid">
        <fgColor rgb="FF92CDDC"/>
        <bgColor rgb="FF92CDDC"/>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s>
  <borders count="114">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style="medium">
        <color rgb="FF000000"/>
      </right>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CCCCC"/>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CCCCCC"/>
      </top>
      <bottom/>
      <diagonal/>
    </border>
    <border>
      <left style="medium">
        <color rgb="FFCCCCCC"/>
      </left>
      <right/>
      <top style="medium">
        <color rgb="FFCCCCCC"/>
      </top>
      <bottom/>
      <diagonal/>
    </border>
    <border>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hair">
        <color rgb="FF000000"/>
      </right>
      <top style="hair">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hair">
        <color rgb="FF000000"/>
      </left>
      <right style="hair">
        <color rgb="FF000000"/>
      </right>
      <top/>
      <bottom/>
      <diagonal/>
    </border>
    <border>
      <left style="thin">
        <color rgb="FF000000"/>
      </left>
      <right/>
      <top/>
      <bottom/>
      <diagonal/>
    </border>
    <border>
      <left/>
      <right style="medium">
        <color rgb="FF000000"/>
      </right>
      <top/>
      <bottom style="thin">
        <color rgb="FF000000"/>
      </bottom>
      <diagonal/>
    </border>
    <border>
      <left style="thin">
        <color rgb="FF000000"/>
      </left>
      <right style="medium">
        <color rgb="FF000000"/>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medium">
        <color rgb="FF000000"/>
      </right>
      <top style="medium">
        <color rgb="FFCCCCCC"/>
      </top>
      <bottom style="medium">
        <color rgb="FF000000"/>
      </bottom>
      <diagonal/>
    </border>
  </borders>
  <cellStyleXfs count="1">
    <xf numFmtId="0" fontId="0" fillId="0" borderId="0"/>
  </cellStyleXfs>
  <cellXfs count="627">
    <xf numFmtId="0" fontId="0" fillId="0" borderId="0" xfId="0" applyFont="1" applyAlignment="1"/>
    <xf numFmtId="0" fontId="3" fillId="0" borderId="4" xfId="0" applyFont="1" applyBorder="1"/>
    <xf numFmtId="0" fontId="3" fillId="0" borderId="0" xfId="0" applyFont="1"/>
    <xf numFmtId="164" fontId="4" fillId="3" borderId="18" xfId="0" applyNumberFormat="1" applyFont="1" applyFill="1" applyBorder="1" applyAlignment="1">
      <alignment horizontal="center" vertical="center" wrapText="1"/>
    </xf>
    <xf numFmtId="0" fontId="5" fillId="0" borderId="0" xfId="0" applyFont="1"/>
    <xf numFmtId="0" fontId="7" fillId="5" borderId="19" xfId="0" applyFont="1" applyFill="1" applyBorder="1" applyAlignment="1">
      <alignment horizontal="center" vertical="center"/>
    </xf>
    <xf numFmtId="0" fontId="7" fillId="5" borderId="19" xfId="0" applyFont="1" applyFill="1" applyBorder="1" applyAlignment="1">
      <alignment horizontal="center" vertical="center" wrapText="1"/>
    </xf>
    <xf numFmtId="0" fontId="5" fillId="6" borderId="20" xfId="0" applyFont="1" applyFill="1" applyBorder="1"/>
    <xf numFmtId="0" fontId="5" fillId="6" borderId="19" xfId="0" applyFont="1" applyFill="1" applyBorder="1" applyAlignment="1">
      <alignment horizontal="center"/>
    </xf>
    <xf numFmtId="0" fontId="5" fillId="6" borderId="21" xfId="0" applyFont="1" applyFill="1" applyBorder="1" applyAlignment="1">
      <alignment horizontal="center"/>
    </xf>
    <xf numFmtId="0" fontId="8" fillId="6" borderId="20" xfId="0" applyFont="1" applyFill="1" applyBorder="1" applyAlignment="1">
      <alignment horizontal="center"/>
    </xf>
    <xf numFmtId="0" fontId="5" fillId="6" borderId="20" xfId="0" applyFont="1" applyFill="1" applyBorder="1" applyAlignment="1">
      <alignment horizontal="center"/>
    </xf>
    <xf numFmtId="0" fontId="5" fillId="6" borderId="22" xfId="0" applyFont="1" applyFill="1" applyBorder="1" applyAlignment="1">
      <alignment horizontal="center"/>
    </xf>
    <xf numFmtId="0" fontId="5" fillId="7" borderId="20" xfId="0" applyFont="1" applyFill="1" applyBorder="1"/>
    <xf numFmtId="0" fontId="5" fillId="7" borderId="19" xfId="0" applyFont="1" applyFill="1" applyBorder="1" applyAlignment="1">
      <alignment horizontal="center"/>
    </xf>
    <xf numFmtId="0" fontId="5" fillId="7" borderId="21" xfId="0" applyFont="1" applyFill="1" applyBorder="1" applyAlignment="1">
      <alignment horizontal="center"/>
    </xf>
    <xf numFmtId="0" fontId="8" fillId="7" borderId="20" xfId="0" applyFont="1" applyFill="1" applyBorder="1" applyAlignment="1">
      <alignment horizontal="center"/>
    </xf>
    <xf numFmtId="0" fontId="5" fillId="8" borderId="20" xfId="0" applyFont="1" applyFill="1" applyBorder="1"/>
    <xf numFmtId="0" fontId="5" fillId="8" borderId="19" xfId="0" applyFont="1" applyFill="1" applyBorder="1" applyAlignment="1">
      <alignment horizontal="center"/>
    </xf>
    <xf numFmtId="0" fontId="5" fillId="8" borderId="21" xfId="0" applyFont="1" applyFill="1" applyBorder="1" applyAlignment="1">
      <alignment horizontal="center"/>
    </xf>
    <xf numFmtId="0" fontId="8" fillId="8" borderId="20" xfId="0" applyFont="1" applyFill="1" applyBorder="1" applyAlignment="1">
      <alignment horizontal="center"/>
    </xf>
    <xf numFmtId="0" fontId="5" fillId="9" borderId="20" xfId="0" applyFont="1" applyFill="1" applyBorder="1"/>
    <xf numFmtId="0" fontId="5" fillId="9" borderId="19" xfId="0" applyFont="1" applyFill="1" applyBorder="1" applyAlignment="1">
      <alignment horizontal="center"/>
    </xf>
    <xf numFmtId="0" fontId="5" fillId="9" borderId="21" xfId="0" applyFont="1" applyFill="1" applyBorder="1" applyAlignment="1">
      <alignment horizontal="center"/>
    </xf>
    <xf numFmtId="0" fontId="8" fillId="9" borderId="20" xfId="0" applyFont="1" applyFill="1" applyBorder="1" applyAlignment="1">
      <alignment horizontal="center"/>
    </xf>
    <xf numFmtId="0" fontId="4" fillId="10" borderId="20" xfId="0" applyFont="1" applyFill="1" applyBorder="1" applyAlignment="1">
      <alignment horizontal="right"/>
    </xf>
    <xf numFmtId="0" fontId="4" fillId="10" borderId="20" xfId="0" applyFont="1" applyFill="1" applyBorder="1" applyAlignment="1">
      <alignment horizontal="center"/>
    </xf>
    <xf numFmtId="0" fontId="9" fillId="0" borderId="0" xfId="0" applyFont="1"/>
    <xf numFmtId="0" fontId="9" fillId="0" borderId="0" xfId="0" applyFont="1" applyAlignment="1">
      <alignment horizontal="center"/>
    </xf>
    <xf numFmtId="0" fontId="10" fillId="0" borderId="0" xfId="0" applyFont="1" applyAlignment="1">
      <alignment horizontal="center"/>
    </xf>
    <xf numFmtId="0" fontId="11" fillId="0" borderId="23" xfId="0" applyFont="1" applyBorder="1" applyAlignment="1">
      <alignment wrapText="1"/>
    </xf>
    <xf numFmtId="0" fontId="3" fillId="0" borderId="23" xfId="0" applyFont="1" applyBorder="1" applyAlignment="1">
      <alignment wrapText="1"/>
    </xf>
    <xf numFmtId="0" fontId="12" fillId="0" borderId="24"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12" fillId="12" borderId="38" xfId="0" applyFont="1" applyFill="1" applyBorder="1" applyAlignment="1">
      <alignment vertical="center" wrapText="1"/>
    </xf>
    <xf numFmtId="0" fontId="12" fillId="12" borderId="38" xfId="0" applyFont="1" applyFill="1" applyBorder="1" applyAlignment="1">
      <alignment horizontal="center" vertical="center" wrapText="1"/>
    </xf>
    <xf numFmtId="0" fontId="15" fillId="0" borderId="0" xfId="0" applyFont="1"/>
    <xf numFmtId="0" fontId="17" fillId="17" borderId="43" xfId="0" applyFont="1" applyFill="1" applyBorder="1" applyAlignment="1">
      <alignment horizontal="center" vertical="center" textRotation="90"/>
    </xf>
    <xf numFmtId="0" fontId="18" fillId="17" borderId="44" xfId="0" applyFont="1" applyFill="1" applyBorder="1" applyAlignment="1">
      <alignment horizontal="center" vertical="center" wrapText="1"/>
    </xf>
    <xf numFmtId="0" fontId="18" fillId="17" borderId="44" xfId="0" applyFont="1" applyFill="1" applyBorder="1" applyAlignment="1">
      <alignment horizontal="center" vertical="center"/>
    </xf>
    <xf numFmtId="0" fontId="18" fillId="18" borderId="44" xfId="0" applyFont="1" applyFill="1" applyBorder="1" applyAlignment="1">
      <alignment horizontal="center" vertical="center" wrapText="1"/>
    </xf>
    <xf numFmtId="0" fontId="18" fillId="9" borderId="44" xfId="0" applyFont="1" applyFill="1" applyBorder="1" applyAlignment="1">
      <alignment horizontal="center" vertical="center"/>
    </xf>
    <xf numFmtId="0" fontId="18" fillId="9" borderId="44" xfId="0" applyFont="1" applyFill="1" applyBorder="1" applyAlignment="1">
      <alignment horizontal="center" vertical="center" wrapText="1"/>
    </xf>
    <xf numFmtId="0" fontId="18" fillId="17" borderId="44" xfId="0" applyFont="1" applyFill="1" applyBorder="1" applyAlignment="1">
      <alignment horizontal="center" vertical="center" textRotation="90" wrapText="1"/>
    </xf>
    <xf numFmtId="0" fontId="20" fillId="7" borderId="20"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0" fillId="8" borderId="52" xfId="0" applyFont="1" applyFill="1" applyBorder="1" applyAlignment="1">
      <alignment horizontal="center" vertical="center" wrapText="1"/>
    </xf>
    <xf numFmtId="0" fontId="20" fillId="20" borderId="52" xfId="0" applyFont="1" applyFill="1" applyBorder="1" applyAlignment="1">
      <alignment horizontal="center" vertical="center" wrapText="1"/>
    </xf>
    <xf numFmtId="0" fontId="20" fillId="21" borderId="52" xfId="0" applyFont="1" applyFill="1" applyBorder="1" applyAlignment="1">
      <alignment horizontal="center" vertical="center" wrapText="1"/>
    </xf>
    <xf numFmtId="0" fontId="20" fillId="22" borderId="52" xfId="0" applyFont="1" applyFill="1" applyBorder="1" applyAlignment="1">
      <alignment horizontal="center" vertical="center" wrapText="1"/>
    </xf>
    <xf numFmtId="0" fontId="3" fillId="0" borderId="53" xfId="0" applyFont="1" applyBorder="1"/>
    <xf numFmtId="0" fontId="3" fillId="0" borderId="54" xfId="0" applyFont="1" applyBorder="1"/>
    <xf numFmtId="0" fontId="3" fillId="18" borderId="44" xfId="0" applyFont="1" applyFill="1" applyBorder="1"/>
    <xf numFmtId="0" fontId="3" fillId="0" borderId="54" xfId="0" applyFont="1" applyBorder="1" applyAlignment="1">
      <alignment horizontal="center"/>
    </xf>
    <xf numFmtId="0" fontId="18" fillId="9" borderId="55" xfId="0" applyFont="1" applyFill="1" applyBorder="1" applyAlignment="1">
      <alignment horizontal="center" vertical="center" textRotation="90"/>
    </xf>
    <xf numFmtId="0" fontId="3" fillId="0" borderId="56" xfId="0" applyFont="1" applyBorder="1"/>
    <xf numFmtId="49" fontId="18" fillId="9" borderId="55" xfId="0" applyNumberFormat="1" applyFont="1" applyFill="1" applyBorder="1" applyAlignment="1">
      <alignment vertical="center" textRotation="90" wrapText="1"/>
    </xf>
    <xf numFmtId="49" fontId="18" fillId="9" borderId="55" xfId="0" applyNumberFormat="1" applyFont="1" applyFill="1" applyBorder="1" applyAlignment="1">
      <alignment horizontal="center" vertical="center" wrapText="1"/>
    </xf>
    <xf numFmtId="49" fontId="18" fillId="2" borderId="55" xfId="0" applyNumberFormat="1" applyFont="1" applyFill="1" applyBorder="1" applyAlignment="1">
      <alignment vertical="center" textRotation="90" wrapText="1"/>
    </xf>
    <xf numFmtId="49" fontId="18" fillId="2" borderId="55" xfId="0" applyNumberFormat="1" applyFont="1" applyFill="1" applyBorder="1" applyAlignment="1">
      <alignment horizontal="center" vertical="center" wrapText="1"/>
    </xf>
    <xf numFmtId="0" fontId="20" fillId="7" borderId="57" xfId="0" applyFont="1" applyFill="1" applyBorder="1" applyAlignment="1">
      <alignment horizontal="center" vertical="center" wrapText="1"/>
    </xf>
    <xf numFmtId="0" fontId="20" fillId="7" borderId="58"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5" borderId="55" xfId="0" applyFont="1" applyFill="1" applyBorder="1" applyAlignment="1">
      <alignment horizontal="center" vertical="center" wrapText="1"/>
    </xf>
    <xf numFmtId="0" fontId="20" fillId="15" borderId="59" xfId="0" applyFont="1" applyFill="1" applyBorder="1" applyAlignment="1">
      <alignment horizontal="center" vertical="center" wrapText="1"/>
    </xf>
    <xf numFmtId="0" fontId="20" fillId="15" borderId="60"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0" fillId="20" borderId="60" xfId="0" applyFont="1" applyFill="1" applyBorder="1" applyAlignment="1">
      <alignment horizontal="center" vertical="center" wrapText="1"/>
    </xf>
    <xf numFmtId="0" fontId="20" fillId="16" borderId="57" xfId="0" applyFont="1" applyFill="1" applyBorder="1" applyAlignment="1">
      <alignment horizontal="center" vertical="center" wrapText="1"/>
    </xf>
    <xf numFmtId="0" fontId="20" fillId="16" borderId="60" xfId="0" applyFont="1" applyFill="1" applyBorder="1" applyAlignment="1">
      <alignment horizontal="center" vertical="center" wrapText="1"/>
    </xf>
    <xf numFmtId="0" fontId="20" fillId="21" borderId="60" xfId="0" applyFont="1" applyFill="1" applyBorder="1" applyAlignment="1">
      <alignment horizontal="center" vertical="center" wrapText="1"/>
    </xf>
    <xf numFmtId="0" fontId="20" fillId="22" borderId="60" xfId="0" applyFont="1" applyFill="1" applyBorder="1" applyAlignment="1">
      <alignment horizontal="center" vertical="center" wrapText="1"/>
    </xf>
    <xf numFmtId="0" fontId="15" fillId="0" borderId="61" xfId="0" applyFont="1" applyBorder="1" applyAlignment="1">
      <alignment horizontal="center" vertical="center"/>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3" xfId="0" applyFont="1" applyBorder="1" applyAlignment="1">
      <alignment horizontal="center" vertical="center"/>
    </xf>
    <xf numFmtId="0" fontId="21" fillId="0" borderId="63" xfId="0" applyFont="1" applyBorder="1" applyAlignment="1">
      <alignment horizontal="center" vertical="center" wrapText="1"/>
    </xf>
    <xf numFmtId="9" fontId="15" fillId="0" borderId="63" xfId="0" applyNumberFormat="1" applyFont="1" applyBorder="1" applyAlignment="1">
      <alignment horizontal="center" vertical="center" wrapText="1"/>
    </xf>
    <xf numFmtId="0" fontId="21" fillId="0" borderId="63" xfId="0" applyFont="1" applyBorder="1" applyAlignment="1">
      <alignment horizontal="center" vertical="center"/>
    </xf>
    <xf numFmtId="0" fontId="22" fillId="0" borderId="63" xfId="0" applyFont="1" applyBorder="1" applyAlignment="1">
      <alignment horizontal="center" vertical="center" wrapText="1"/>
    </xf>
    <xf numFmtId="0" fontId="15" fillId="0" borderId="63" xfId="0" applyFont="1" applyBorder="1" applyAlignment="1">
      <alignment horizontal="center" vertical="center" textRotation="90"/>
    </xf>
    <xf numFmtId="9" fontId="15" fillId="0" borderId="63" xfId="0" applyNumberFormat="1" applyFont="1" applyBorder="1" applyAlignment="1">
      <alignment horizontal="center" vertical="center"/>
    </xf>
    <xf numFmtId="165" fontId="15" fillId="0" borderId="63" xfId="0" applyNumberFormat="1" applyFont="1" applyBorder="1" applyAlignment="1">
      <alignment horizontal="center" vertical="center"/>
    </xf>
    <xf numFmtId="0" fontId="21" fillId="0" borderId="63" xfId="0" applyFont="1" applyBorder="1" applyAlignment="1">
      <alignment horizontal="center" vertical="center" textRotation="90" wrapText="1"/>
    </xf>
    <xf numFmtId="0" fontId="21" fillId="0" borderId="63" xfId="0" applyFont="1" applyBorder="1" applyAlignment="1">
      <alignment horizontal="center" vertical="center" textRotation="90"/>
    </xf>
    <xf numFmtId="0" fontId="15" fillId="12" borderId="63" xfId="0" applyFont="1" applyFill="1" applyBorder="1" applyAlignment="1">
      <alignment horizontal="left" vertical="center" wrapText="1"/>
    </xf>
    <xf numFmtId="166" fontId="15" fillId="0" borderId="64" xfId="0" applyNumberFormat="1" applyFont="1" applyBorder="1" applyAlignment="1">
      <alignment horizontal="center" vertical="center"/>
    </xf>
    <xf numFmtId="166" fontId="15" fillId="0" borderId="65" xfId="0" applyNumberFormat="1" applyFont="1" applyBorder="1" applyAlignment="1">
      <alignment horizontal="center" vertical="center"/>
    </xf>
    <xf numFmtId="0" fontId="12" fillId="0" borderId="66"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3" xfId="0" applyFont="1" applyBorder="1" applyAlignment="1">
      <alignment horizontal="center" vertical="center"/>
    </xf>
    <xf numFmtId="0" fontId="15" fillId="12" borderId="67" xfId="0" applyFont="1" applyFill="1" applyBorder="1" applyAlignment="1">
      <alignment horizontal="center" vertical="center"/>
    </xf>
    <xf numFmtId="0" fontId="3" fillId="11" borderId="63" xfId="0" applyFont="1" applyFill="1" applyBorder="1" applyAlignment="1">
      <alignment vertical="top" wrapText="1"/>
    </xf>
    <xf numFmtId="0" fontId="3" fillId="0" borderId="63" xfId="0" applyFont="1" applyBorder="1" applyAlignment="1">
      <alignment vertical="top" wrapText="1"/>
    </xf>
    <xf numFmtId="0" fontId="3" fillId="12" borderId="63" xfId="0" applyFont="1" applyFill="1" applyBorder="1" applyAlignment="1">
      <alignment vertical="top" wrapText="1"/>
    </xf>
    <xf numFmtId="0" fontId="3" fillId="0" borderId="63" xfId="0" applyFont="1" applyBorder="1" applyAlignment="1">
      <alignment vertical="center" wrapText="1"/>
    </xf>
    <xf numFmtId="0" fontId="3" fillId="0" borderId="68" xfId="0" applyFont="1" applyBorder="1" applyAlignment="1">
      <alignment vertical="center" wrapText="1"/>
    </xf>
    <xf numFmtId="0" fontId="23" fillId="0" borderId="35" xfId="0" applyFont="1" applyBorder="1" applyAlignment="1">
      <alignment vertical="top" wrapText="1"/>
    </xf>
    <xf numFmtId="0" fontId="3" fillId="0" borderId="20" xfId="0" applyFont="1" applyBorder="1" applyAlignment="1">
      <alignment vertical="top" wrapText="1"/>
    </xf>
    <xf numFmtId="0" fontId="3" fillId="0" borderId="34" xfId="0" applyFont="1" applyBorder="1" applyAlignment="1">
      <alignment horizontal="left" vertical="top" wrapText="1"/>
    </xf>
    <xf numFmtId="0" fontId="3" fillId="0" borderId="69" xfId="0" applyFont="1" applyBorder="1" applyAlignment="1">
      <alignment horizontal="center" vertical="top" wrapText="1"/>
    </xf>
    <xf numFmtId="0" fontId="15" fillId="0" borderId="70" xfId="0" applyFont="1" applyBorder="1" applyAlignment="1">
      <alignment horizontal="center" vertical="center"/>
    </xf>
    <xf numFmtId="0" fontId="15" fillId="0" borderId="24"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0" xfId="0" applyFont="1" applyBorder="1" applyAlignment="1">
      <alignment horizontal="center" vertical="center"/>
    </xf>
    <xf numFmtId="0" fontId="21" fillId="0" borderId="20" xfId="0" applyFont="1" applyBorder="1" applyAlignment="1">
      <alignment horizontal="center" vertical="center" wrapText="1"/>
    </xf>
    <xf numFmtId="9" fontId="15" fillId="0" borderId="20" xfId="0" applyNumberFormat="1" applyFont="1" applyBorder="1" applyAlignment="1">
      <alignment horizontal="center" vertical="center" wrapText="1"/>
    </xf>
    <xf numFmtId="0" fontId="21" fillId="0" borderId="20" xfId="0" applyFont="1" applyBorder="1" applyAlignment="1">
      <alignment horizontal="center" vertical="center"/>
    </xf>
    <xf numFmtId="0" fontId="22" fillId="0" borderId="20" xfId="0" applyFont="1" applyBorder="1" applyAlignment="1">
      <alignment horizontal="center" vertical="center" wrapText="1"/>
    </xf>
    <xf numFmtId="0" fontId="15" fillId="0" borderId="20" xfId="0" applyFont="1" applyBorder="1" applyAlignment="1">
      <alignment horizontal="center" vertical="center" textRotation="90"/>
    </xf>
    <xf numFmtId="9" fontId="15" fillId="0" borderId="20" xfId="0" applyNumberFormat="1" applyFont="1" applyBorder="1" applyAlignment="1">
      <alignment horizontal="center" vertical="center"/>
    </xf>
    <xf numFmtId="165" fontId="15" fillId="0" borderId="20" xfId="0" applyNumberFormat="1" applyFont="1" applyBorder="1" applyAlignment="1">
      <alignment horizontal="center" vertical="center"/>
    </xf>
    <xf numFmtId="0" fontId="21" fillId="0" borderId="20" xfId="0" applyFont="1" applyBorder="1" applyAlignment="1">
      <alignment horizontal="center" vertical="center" textRotation="90" wrapText="1"/>
    </xf>
    <xf numFmtId="0" fontId="21" fillId="0" borderId="20" xfId="0" applyFont="1" applyBorder="1" applyAlignment="1">
      <alignment horizontal="center" vertical="center" textRotation="90"/>
    </xf>
    <xf numFmtId="0" fontId="15" fillId="0" borderId="20" xfId="0" applyFont="1" applyBorder="1" applyAlignment="1">
      <alignment horizontal="left" vertical="center" wrapText="1"/>
    </xf>
    <xf numFmtId="166" fontId="15" fillId="0" borderId="20" xfId="0" applyNumberFormat="1" applyFont="1" applyBorder="1" applyAlignment="1">
      <alignment horizontal="center" vertical="center"/>
    </xf>
    <xf numFmtId="0" fontId="12" fillId="0" borderId="2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0" xfId="0" applyFont="1" applyBorder="1" applyAlignment="1">
      <alignment horizontal="center" vertical="center"/>
    </xf>
    <xf numFmtId="0" fontId="15" fillId="12" borderId="71" xfId="0" applyFont="1" applyFill="1" applyBorder="1" applyAlignment="1">
      <alignment horizontal="center" vertical="center"/>
    </xf>
    <xf numFmtId="0" fontId="3" fillId="12" borderId="20" xfId="0" applyFont="1" applyFill="1" applyBorder="1" applyAlignment="1">
      <alignment vertical="top" wrapText="1"/>
    </xf>
    <xf numFmtId="0" fontId="24" fillId="0" borderId="20" xfId="0" applyFont="1" applyBorder="1" applyAlignment="1">
      <alignment vertical="top" wrapText="1"/>
    </xf>
    <xf numFmtId="0" fontId="3" fillId="0" borderId="65" xfId="0" applyFont="1" applyBorder="1" applyAlignment="1">
      <alignment vertical="top" wrapText="1"/>
    </xf>
    <xf numFmtId="0" fontId="3" fillId="12" borderId="19" xfId="0" applyFont="1" applyFill="1" applyBorder="1" applyAlignment="1">
      <alignment vertical="top" wrapText="1"/>
    </xf>
    <xf numFmtId="0" fontId="10" fillId="12" borderId="20" xfId="0" applyFont="1" applyFill="1" applyBorder="1" applyAlignment="1">
      <alignment vertical="top" wrapText="1"/>
    </xf>
    <xf numFmtId="0" fontId="25" fillId="0" borderId="20" xfId="0" applyFont="1" applyBorder="1" applyAlignment="1">
      <alignment vertical="center" wrapText="1"/>
    </xf>
    <xf numFmtId="0" fontId="3" fillId="0" borderId="34" xfId="0" applyFont="1" applyBorder="1" applyAlignment="1">
      <alignment vertical="top" wrapText="1"/>
    </xf>
    <xf numFmtId="0" fontId="3" fillId="0" borderId="69" xfId="0" applyFont="1" applyBorder="1" applyAlignment="1">
      <alignment vertical="center" wrapText="1"/>
    </xf>
    <xf numFmtId="0" fontId="26" fillId="0" borderId="20" xfId="0" applyFont="1" applyBorder="1" applyAlignment="1">
      <alignment vertical="top" wrapText="1"/>
    </xf>
    <xf numFmtId="0" fontId="15" fillId="0" borderId="72" xfId="0" applyFont="1" applyBorder="1" applyAlignment="1">
      <alignment horizontal="center" vertical="center" wrapText="1"/>
    </xf>
    <xf numFmtId="0" fontId="15" fillId="0" borderId="72" xfId="0" applyFont="1" applyBorder="1" applyAlignment="1">
      <alignment horizontal="center" vertical="center"/>
    </xf>
    <xf numFmtId="0" fontId="21" fillId="0" borderId="72" xfId="0" applyFont="1" applyBorder="1" applyAlignment="1">
      <alignment horizontal="center" vertical="center" wrapText="1"/>
    </xf>
    <xf numFmtId="9" fontId="15" fillId="0" borderId="72" xfId="0" applyNumberFormat="1" applyFont="1" applyBorder="1" applyAlignment="1">
      <alignment horizontal="center" vertical="center" wrapText="1"/>
    </xf>
    <xf numFmtId="0" fontId="21" fillId="0" borderId="72" xfId="0" applyFont="1" applyBorder="1" applyAlignment="1">
      <alignment horizontal="center" vertical="center"/>
    </xf>
    <xf numFmtId="0" fontId="15" fillId="12" borderId="20" xfId="0" applyFont="1" applyFill="1" applyBorder="1" applyAlignment="1">
      <alignment horizontal="left" vertical="center" wrapText="1"/>
    </xf>
    <xf numFmtId="0" fontId="3" fillId="0" borderId="20" xfId="0" applyFont="1" applyBorder="1" applyAlignment="1">
      <alignment vertical="top" wrapText="1"/>
    </xf>
    <xf numFmtId="0" fontId="27" fillId="0" borderId="20" xfId="0" applyFont="1" applyBorder="1" applyAlignment="1">
      <alignment vertical="top" wrapText="1"/>
    </xf>
    <xf numFmtId="0" fontId="3" fillId="12" borderId="20" xfId="0" applyFont="1" applyFill="1" applyBorder="1" applyAlignment="1">
      <alignment vertical="top" wrapText="1"/>
    </xf>
    <xf numFmtId="0" fontId="15" fillId="0" borderId="54" xfId="0" applyFont="1" applyBorder="1" applyAlignment="1">
      <alignment horizontal="center" vertical="center" wrapText="1"/>
    </xf>
    <xf numFmtId="0" fontId="15" fillId="0" borderId="54" xfId="0" applyFont="1" applyBorder="1" applyAlignment="1">
      <alignment horizontal="center" vertical="center"/>
    </xf>
    <xf numFmtId="0" fontId="21" fillId="0" borderId="54" xfId="0" applyFont="1" applyBorder="1" applyAlignment="1">
      <alignment horizontal="center" vertical="center" wrapText="1"/>
    </xf>
    <xf numFmtId="9" fontId="15" fillId="0" borderId="54" xfId="0" applyNumberFormat="1" applyFont="1" applyBorder="1" applyAlignment="1">
      <alignment horizontal="center" vertical="center" wrapText="1"/>
    </xf>
    <xf numFmtId="0" fontId="21" fillId="0" borderId="54" xfId="0" applyFont="1" applyBorder="1" applyAlignment="1">
      <alignment horizontal="center" vertical="center"/>
    </xf>
    <xf numFmtId="0" fontId="28" fillId="0" borderId="20" xfId="0" applyFont="1" applyBorder="1" applyAlignment="1">
      <alignment vertical="top" wrapText="1"/>
    </xf>
    <xf numFmtId="0" fontId="29" fillId="0" borderId="20" xfId="0" applyFont="1" applyBorder="1" applyAlignment="1">
      <alignment vertical="top" wrapText="1"/>
    </xf>
    <xf numFmtId="0" fontId="3" fillId="0" borderId="24" xfId="0" applyFont="1" applyBorder="1" applyAlignment="1">
      <alignment vertical="top" wrapText="1"/>
    </xf>
    <xf numFmtId="0" fontId="3" fillId="0" borderId="69"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65" xfId="0" applyFont="1" applyBorder="1" applyAlignment="1">
      <alignment horizontal="center" vertical="center"/>
    </xf>
    <xf numFmtId="0" fontId="21" fillId="0" borderId="65" xfId="0" applyFont="1" applyBorder="1" applyAlignment="1">
      <alignment horizontal="center" vertical="center" wrapText="1"/>
    </xf>
    <xf numFmtId="9" fontId="15" fillId="0" borderId="65" xfId="0" applyNumberFormat="1" applyFont="1" applyBorder="1" applyAlignment="1">
      <alignment horizontal="center" vertical="center" wrapText="1"/>
    </xf>
    <xf numFmtId="0" fontId="21" fillId="0" borderId="65" xfId="0" applyFont="1" applyBorder="1" applyAlignment="1">
      <alignment horizontal="center" vertical="center"/>
    </xf>
    <xf numFmtId="0" fontId="30" fillId="0" borderId="34" xfId="0" applyFont="1" applyBorder="1" applyAlignment="1">
      <alignment vertical="top" wrapText="1"/>
    </xf>
    <xf numFmtId="0" fontId="3" fillId="0" borderId="20" xfId="0" applyFont="1" applyBorder="1" applyAlignment="1">
      <alignment horizontal="left" vertical="top" wrapText="1"/>
    </xf>
    <xf numFmtId="0" fontId="15" fillId="0" borderId="74" xfId="0" applyFont="1" applyBorder="1" applyAlignment="1">
      <alignment horizontal="center" vertical="center"/>
    </xf>
    <xf numFmtId="0" fontId="15" fillId="0" borderId="34" xfId="0" applyFont="1" applyBorder="1" applyAlignment="1">
      <alignment horizontal="center" vertical="center" wrapText="1"/>
    </xf>
    <xf numFmtId="0" fontId="15" fillId="0" borderId="20" xfId="0" applyFont="1" applyBorder="1" applyAlignment="1">
      <alignment vertical="center"/>
    </xf>
    <xf numFmtId="0" fontId="31" fillId="0" borderId="0" xfId="0" applyFont="1" applyAlignment="1">
      <alignment horizontal="left" vertical="top" wrapText="1"/>
    </xf>
    <xf numFmtId="0" fontId="32" fillId="0" borderId="20" xfId="0" applyFont="1" applyBorder="1" applyAlignment="1">
      <alignment vertical="top" wrapText="1"/>
    </xf>
    <xf numFmtId="0" fontId="12" fillId="0" borderId="20" xfId="0" applyFont="1" applyBorder="1" applyAlignment="1">
      <alignment horizontal="left" vertical="center" wrapText="1"/>
    </xf>
    <xf numFmtId="0" fontId="12" fillId="0" borderId="20" xfId="0" applyFont="1" applyBorder="1" applyAlignment="1">
      <alignment vertical="center" wrapText="1"/>
    </xf>
    <xf numFmtId="0" fontId="11" fillId="12" borderId="20" xfId="0" applyFont="1" applyFill="1" applyBorder="1" applyAlignment="1">
      <alignment vertical="top" wrapText="1"/>
    </xf>
    <xf numFmtId="0" fontId="33" fillId="0" borderId="20" xfId="0" applyFont="1" applyBorder="1" applyAlignment="1">
      <alignment vertical="center" wrapText="1"/>
    </xf>
    <xf numFmtId="0" fontId="22" fillId="0" borderId="72" xfId="0" applyFont="1" applyBorder="1" applyAlignment="1">
      <alignment horizontal="center" vertical="center" wrapText="1"/>
    </xf>
    <xf numFmtId="0" fontId="15" fillId="0" borderId="72" xfId="0" applyFont="1" applyBorder="1" applyAlignment="1">
      <alignment horizontal="center" vertical="center" textRotation="90"/>
    </xf>
    <xf numFmtId="9" fontId="15" fillId="0" borderId="72" xfId="0" applyNumberFormat="1" applyFont="1" applyBorder="1" applyAlignment="1">
      <alignment horizontal="center" vertical="center"/>
    </xf>
    <xf numFmtId="165" fontId="15" fillId="0" borderId="72" xfId="0" applyNumberFormat="1" applyFont="1" applyBorder="1" applyAlignment="1">
      <alignment horizontal="center" vertical="center"/>
    </xf>
    <xf numFmtId="0" fontId="21" fillId="0" borderId="72" xfId="0" applyFont="1" applyBorder="1" applyAlignment="1">
      <alignment horizontal="center" vertical="center" textRotation="90" wrapText="1"/>
    </xf>
    <xf numFmtId="0" fontId="21" fillId="0" borderId="72" xfId="0" applyFont="1" applyBorder="1" applyAlignment="1">
      <alignment horizontal="center" vertical="center" textRotation="90"/>
    </xf>
    <xf numFmtId="0" fontId="15" fillId="12" borderId="55" xfId="0" applyFont="1" applyFill="1" applyBorder="1" applyAlignment="1">
      <alignment horizontal="left" vertical="center" wrapText="1"/>
    </xf>
    <xf numFmtId="0" fontId="12" fillId="0" borderId="72" xfId="0" applyFont="1" applyBorder="1" applyAlignment="1">
      <alignment vertical="center" wrapText="1"/>
    </xf>
    <xf numFmtId="0" fontId="3" fillId="0" borderId="72" xfId="0" applyFont="1" applyBorder="1" applyAlignment="1">
      <alignment horizontal="center" vertical="center" wrapText="1"/>
    </xf>
    <xf numFmtId="0" fontId="3" fillId="0" borderId="72" xfId="0" applyFont="1" applyBorder="1" applyAlignment="1">
      <alignment horizontal="center" vertical="center"/>
    </xf>
    <xf numFmtId="0" fontId="15" fillId="12" borderId="75" xfId="0" applyFont="1" applyFill="1" applyBorder="1" applyAlignment="1">
      <alignment horizontal="center" vertical="center"/>
    </xf>
    <xf numFmtId="0" fontId="3" fillId="0" borderId="72" xfId="0" applyFont="1" applyBorder="1" applyAlignment="1">
      <alignment vertical="top" wrapText="1"/>
    </xf>
    <xf numFmtId="0" fontId="3" fillId="12" borderId="55" xfId="0" applyFont="1" applyFill="1" applyBorder="1" applyAlignment="1">
      <alignment vertical="top" wrapText="1"/>
    </xf>
    <xf numFmtId="0" fontId="3" fillId="0" borderId="20" xfId="0" applyFont="1" applyBorder="1" applyAlignment="1">
      <alignment vertical="center" wrapText="1"/>
    </xf>
    <xf numFmtId="0" fontId="15" fillId="12" borderId="20" xfId="0" applyFont="1" applyFill="1" applyBorder="1" applyAlignment="1">
      <alignment horizontal="center" vertical="center"/>
    </xf>
    <xf numFmtId="0" fontId="34" fillId="0" borderId="65" xfId="0" applyFont="1" applyBorder="1" applyAlignment="1">
      <alignment vertical="top" wrapText="1"/>
    </xf>
    <xf numFmtId="0" fontId="3" fillId="0" borderId="20" xfId="0" applyFont="1" applyBorder="1" applyAlignment="1">
      <alignment vertical="top"/>
    </xf>
    <xf numFmtId="0" fontId="31" fillId="0" borderId="0" xfId="0" applyFont="1"/>
    <xf numFmtId="0" fontId="3" fillId="0" borderId="20" xfId="0" applyFont="1" applyBorder="1" applyAlignment="1">
      <alignment vertical="center"/>
    </xf>
    <xf numFmtId="0" fontId="3" fillId="0" borderId="34" xfId="0" applyFont="1" applyBorder="1" applyAlignment="1">
      <alignment vertical="center" wrapText="1"/>
    </xf>
    <xf numFmtId="0" fontId="3" fillId="0" borderId="34" xfId="0" applyFont="1" applyBorder="1" applyAlignment="1">
      <alignment horizontal="center" vertical="center" wrapText="1"/>
    </xf>
    <xf numFmtId="0" fontId="22" fillId="12" borderId="19" xfId="0" applyFont="1" applyFill="1" applyBorder="1" applyAlignment="1">
      <alignment horizontal="center" vertical="center" wrapText="1"/>
    </xf>
    <xf numFmtId="0" fontId="15" fillId="0" borderId="65" xfId="0" applyFont="1" applyBorder="1" applyAlignment="1">
      <alignment horizontal="center" vertical="center" textRotation="90"/>
    </xf>
    <xf numFmtId="9" fontId="15" fillId="0" borderId="65" xfId="0" applyNumberFormat="1" applyFont="1" applyBorder="1" applyAlignment="1">
      <alignment horizontal="center" vertical="center"/>
    </xf>
    <xf numFmtId="165" fontId="15" fillId="0" borderId="65" xfId="0" applyNumberFormat="1" applyFont="1" applyBorder="1" applyAlignment="1">
      <alignment horizontal="center" vertical="center"/>
    </xf>
    <xf numFmtId="0" fontId="21" fillId="0" borderId="65" xfId="0" applyFont="1" applyBorder="1" applyAlignment="1">
      <alignment horizontal="center" vertical="center" textRotation="90" wrapText="1"/>
    </xf>
    <xf numFmtId="0" fontId="21" fillId="0" borderId="65" xfId="0" applyFont="1" applyBorder="1" applyAlignment="1">
      <alignment horizontal="center" vertical="center" textRotation="90"/>
    </xf>
    <xf numFmtId="0" fontId="15" fillId="12" borderId="19" xfId="0" applyFont="1" applyFill="1" applyBorder="1" applyAlignment="1">
      <alignment horizontal="left" vertical="center" wrapText="1"/>
    </xf>
    <xf numFmtId="0" fontId="12" fillId="0" borderId="65" xfId="0" applyFont="1" applyBorder="1" applyAlignment="1">
      <alignment vertical="center" wrapText="1"/>
    </xf>
    <xf numFmtId="0" fontId="3" fillId="0" borderId="65" xfId="0" applyFont="1" applyBorder="1" applyAlignment="1">
      <alignment horizontal="center" vertical="center" wrapText="1"/>
    </xf>
    <xf numFmtId="0" fontId="3" fillId="0" borderId="65" xfId="0" applyFont="1" applyBorder="1" applyAlignment="1">
      <alignment horizontal="center" vertical="center"/>
    </xf>
    <xf numFmtId="0" fontId="15" fillId="12" borderId="76" xfId="0" applyFont="1" applyFill="1" applyBorder="1" applyAlignment="1">
      <alignment horizontal="center" vertical="center"/>
    </xf>
    <xf numFmtId="0" fontId="3" fillId="12" borderId="76" xfId="0" applyFont="1" applyFill="1" applyBorder="1" applyAlignment="1">
      <alignment vertical="top" wrapText="1"/>
    </xf>
    <xf numFmtId="0" fontId="3" fillId="0" borderId="32" xfId="0" applyFont="1" applyBorder="1" applyAlignment="1">
      <alignment vertical="top" wrapText="1"/>
    </xf>
    <xf numFmtId="0" fontId="22" fillId="12" borderId="20" xfId="0" applyFont="1" applyFill="1" applyBorder="1" applyAlignment="1">
      <alignment horizontal="center" vertical="center" wrapText="1"/>
    </xf>
    <xf numFmtId="0" fontId="3" fillId="0" borderId="20" xfId="0" applyFont="1" applyBorder="1" applyAlignment="1">
      <alignment vertical="top" wrapText="1"/>
    </xf>
    <xf numFmtId="0" fontId="15" fillId="0" borderId="25" xfId="0" applyFont="1" applyBorder="1" applyAlignment="1">
      <alignment horizontal="center" vertical="center" wrapText="1"/>
    </xf>
    <xf numFmtId="0" fontId="3" fillId="0" borderId="69" xfId="0" applyFont="1" applyBorder="1" applyAlignment="1">
      <alignment horizontal="center" vertical="center" wrapText="1"/>
    </xf>
    <xf numFmtId="0" fontId="15" fillId="0" borderId="27"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72" xfId="0" applyFont="1" applyBorder="1" applyAlignment="1">
      <alignment horizontal="center" vertical="center"/>
    </xf>
    <xf numFmtId="0" fontId="38" fillId="0" borderId="72" xfId="0" applyFont="1" applyBorder="1" applyAlignment="1">
      <alignment horizontal="center" vertical="center" wrapText="1"/>
    </xf>
    <xf numFmtId="9" fontId="22" fillId="0" borderId="72" xfId="0" applyNumberFormat="1" applyFont="1" applyBorder="1" applyAlignment="1">
      <alignment horizontal="center" vertical="center" wrapText="1"/>
    </xf>
    <xf numFmtId="0" fontId="38" fillId="0" borderId="72" xfId="0" applyFont="1" applyBorder="1" applyAlignment="1">
      <alignment horizontal="center" vertical="center"/>
    </xf>
    <xf numFmtId="0" fontId="22" fillId="0" borderId="20" xfId="0" applyFont="1" applyBorder="1" applyAlignment="1">
      <alignment horizontal="center" vertical="center"/>
    </xf>
    <xf numFmtId="0" fontId="39" fillId="0" borderId="20" xfId="0" applyFont="1" applyBorder="1" applyAlignment="1">
      <alignment wrapText="1"/>
    </xf>
    <xf numFmtId="0" fontId="22" fillId="0" borderId="54" xfId="0" applyFont="1" applyBorder="1" applyAlignment="1">
      <alignment horizontal="center" vertical="center"/>
    </xf>
    <xf numFmtId="0" fontId="38" fillId="0" borderId="54" xfId="0" applyFont="1" applyBorder="1" applyAlignment="1">
      <alignment horizontal="center" vertical="center" wrapText="1"/>
    </xf>
    <xf numFmtId="9" fontId="22" fillId="0" borderId="54" xfId="0" applyNumberFormat="1" applyFont="1" applyBorder="1" applyAlignment="1">
      <alignment horizontal="center" vertical="center" wrapText="1"/>
    </xf>
    <xf numFmtId="0" fontId="38" fillId="0" borderId="54" xfId="0" applyFont="1" applyBorder="1" applyAlignment="1">
      <alignment horizontal="center" vertical="center"/>
    </xf>
    <xf numFmtId="0" fontId="22" fillId="0" borderId="65" xfId="0" applyFont="1" applyBorder="1" applyAlignment="1">
      <alignment horizontal="center" vertical="center" wrapText="1"/>
    </xf>
    <xf numFmtId="0" fontId="22" fillId="0" borderId="65" xfId="0" applyFont="1" applyBorder="1" applyAlignment="1">
      <alignment horizontal="center" vertical="center"/>
    </xf>
    <xf numFmtId="0" fontId="38" fillId="0" borderId="65" xfId="0" applyFont="1" applyBorder="1" applyAlignment="1">
      <alignment horizontal="center" vertical="center" wrapText="1"/>
    </xf>
    <xf numFmtId="9" fontId="22" fillId="0" borderId="65" xfId="0" applyNumberFormat="1" applyFont="1" applyBorder="1" applyAlignment="1">
      <alignment horizontal="center" vertical="center" wrapText="1"/>
    </xf>
    <xf numFmtId="0" fontId="38" fillId="0" borderId="65" xfId="0" applyFont="1" applyBorder="1" applyAlignment="1">
      <alignment horizontal="center" vertical="center"/>
    </xf>
    <xf numFmtId="0" fontId="40" fillId="0" borderId="20" xfId="0" applyFont="1" applyBorder="1" applyAlignment="1">
      <alignment wrapText="1"/>
    </xf>
    <xf numFmtId="0" fontId="31" fillId="11" borderId="38" xfId="0" applyFont="1" applyFill="1" applyBorder="1" applyAlignment="1">
      <alignment horizontal="left" vertical="top" wrapText="1"/>
    </xf>
    <xf numFmtId="0" fontId="15" fillId="12" borderId="20" xfId="0" applyFont="1" applyFill="1" applyBorder="1" applyAlignment="1">
      <alignment horizontal="left" vertical="center" wrapText="1"/>
    </xf>
    <xf numFmtId="0" fontId="42" fillId="0" borderId="20" xfId="0" applyFont="1" applyBorder="1" applyAlignment="1">
      <alignment horizontal="center" vertical="center" wrapText="1"/>
    </xf>
    <xf numFmtId="0" fontId="22" fillId="11" borderId="20" xfId="0" applyFont="1" applyFill="1" applyBorder="1" applyAlignment="1">
      <alignment horizontal="center" vertical="center" wrapText="1"/>
    </xf>
    <xf numFmtId="0" fontId="15" fillId="12" borderId="55" xfId="0" applyFont="1" applyFill="1" applyBorder="1" applyAlignment="1">
      <alignment horizontal="center" vertical="center" wrapText="1"/>
    </xf>
    <xf numFmtId="0" fontId="15" fillId="12" borderId="55" xfId="0" applyFont="1" applyFill="1" applyBorder="1" applyAlignment="1">
      <alignment horizontal="center" vertical="center"/>
    </xf>
    <xf numFmtId="0" fontId="21" fillId="12" borderId="55" xfId="0" applyFont="1" applyFill="1" applyBorder="1" applyAlignment="1">
      <alignment horizontal="center" vertical="center" wrapText="1"/>
    </xf>
    <xf numFmtId="9" fontId="15" fillId="12" borderId="55" xfId="0" applyNumberFormat="1" applyFont="1" applyFill="1" applyBorder="1" applyAlignment="1">
      <alignment horizontal="center" vertical="center" wrapText="1"/>
    </xf>
    <xf numFmtId="0" fontId="21" fillId="12" borderId="55" xfId="0" applyFont="1" applyFill="1" applyBorder="1" applyAlignment="1">
      <alignment horizontal="center" vertical="center"/>
    </xf>
    <xf numFmtId="0" fontId="15" fillId="12" borderId="20" xfId="0" applyFont="1" applyFill="1" applyBorder="1" applyAlignment="1">
      <alignment horizontal="center" vertical="center" textRotation="90"/>
    </xf>
    <xf numFmtId="9" fontId="15" fillId="12" borderId="20" xfId="0" applyNumberFormat="1" applyFont="1" applyFill="1" applyBorder="1" applyAlignment="1">
      <alignment horizontal="center" vertical="center"/>
    </xf>
    <xf numFmtId="165" fontId="15" fillId="12" borderId="20" xfId="0" applyNumberFormat="1" applyFont="1" applyFill="1" applyBorder="1" applyAlignment="1">
      <alignment horizontal="center" vertical="center"/>
    </xf>
    <xf numFmtId="0" fontId="21" fillId="12" borderId="20" xfId="0" applyFont="1" applyFill="1" applyBorder="1" applyAlignment="1">
      <alignment horizontal="center" vertical="center" textRotation="90" wrapText="1"/>
    </xf>
    <xf numFmtId="0" fontId="21" fillId="12" borderId="20" xfId="0" applyFont="1" applyFill="1" applyBorder="1" applyAlignment="1">
      <alignment horizontal="center" vertical="center" textRotation="90"/>
    </xf>
    <xf numFmtId="0" fontId="15" fillId="12" borderId="20" xfId="0" applyFont="1" applyFill="1" applyBorder="1" applyAlignment="1">
      <alignment horizontal="center" vertical="center" wrapText="1"/>
    </xf>
    <xf numFmtId="0" fontId="12" fillId="12" borderId="20" xfId="0" applyFont="1" applyFill="1" applyBorder="1" applyAlignment="1">
      <alignment horizontal="center" vertical="center" wrapText="1"/>
    </xf>
    <xf numFmtId="0" fontId="44" fillId="0" borderId="20" xfId="0" applyFont="1" applyBorder="1" applyAlignment="1">
      <alignment vertical="center" wrapText="1"/>
    </xf>
    <xf numFmtId="0" fontId="3" fillId="12" borderId="38" xfId="0" applyFont="1" applyFill="1" applyBorder="1"/>
    <xf numFmtId="0" fontId="15" fillId="12" borderId="44" xfId="0" applyFont="1" applyFill="1" applyBorder="1" applyAlignment="1">
      <alignment horizontal="center" vertical="center" wrapText="1"/>
    </xf>
    <xf numFmtId="0" fontId="15" fillId="12" borderId="44" xfId="0" applyFont="1" applyFill="1" applyBorder="1" applyAlignment="1">
      <alignment horizontal="center" vertical="center"/>
    </xf>
    <xf numFmtId="0" fontId="21" fillId="12" borderId="44" xfId="0" applyFont="1" applyFill="1" applyBorder="1" applyAlignment="1">
      <alignment horizontal="center" vertical="center" wrapText="1"/>
    </xf>
    <xf numFmtId="9" fontId="15" fillId="12" borderId="44" xfId="0" applyNumberFormat="1" applyFont="1" applyFill="1" applyBorder="1" applyAlignment="1">
      <alignment horizontal="center" vertical="center" wrapText="1"/>
    </xf>
    <xf numFmtId="0" fontId="21" fillId="12" borderId="44" xfId="0" applyFont="1" applyFill="1" applyBorder="1" applyAlignment="1">
      <alignment horizontal="center" vertical="center"/>
    </xf>
    <xf numFmtId="0" fontId="15" fillId="12" borderId="19" xfId="0" applyFont="1" applyFill="1" applyBorder="1" applyAlignment="1">
      <alignment horizontal="center" vertical="center" wrapText="1"/>
    </xf>
    <xf numFmtId="0" fontId="15" fillId="12" borderId="19" xfId="0" applyFont="1" applyFill="1" applyBorder="1" applyAlignment="1">
      <alignment horizontal="center" vertical="center"/>
    </xf>
    <xf numFmtId="0" fontId="21" fillId="12" borderId="19" xfId="0" applyFont="1" applyFill="1" applyBorder="1" applyAlignment="1">
      <alignment horizontal="center" vertical="center" wrapText="1"/>
    </xf>
    <xf numFmtId="9" fontId="15" fillId="12" borderId="19" xfId="0" applyNumberFormat="1" applyFont="1" applyFill="1" applyBorder="1" applyAlignment="1">
      <alignment horizontal="center" vertical="center" wrapText="1"/>
    </xf>
    <xf numFmtId="0" fontId="21" fillId="12" borderId="19" xfId="0" applyFont="1" applyFill="1" applyBorder="1" applyAlignment="1">
      <alignment horizontal="center" vertical="center"/>
    </xf>
    <xf numFmtId="0" fontId="46" fillId="12" borderId="20" xfId="0" applyFont="1" applyFill="1" applyBorder="1" applyAlignment="1">
      <alignment vertical="top" wrapText="1"/>
    </xf>
    <xf numFmtId="0" fontId="47" fillId="12" borderId="20" xfId="0" applyFont="1" applyFill="1" applyBorder="1" applyAlignment="1">
      <alignment vertical="top" wrapText="1"/>
    </xf>
    <xf numFmtId="0" fontId="12" fillId="11" borderId="20" xfId="0" applyFont="1" applyFill="1" applyBorder="1" applyAlignment="1">
      <alignment horizontal="left" vertical="center" wrapText="1"/>
    </xf>
    <xf numFmtId="0" fontId="31" fillId="12" borderId="20" xfId="0" applyFont="1" applyFill="1" applyBorder="1" applyAlignment="1">
      <alignment vertical="top" wrapText="1"/>
    </xf>
    <xf numFmtId="0" fontId="23" fillId="0" borderId="72" xfId="0" applyFont="1" applyBorder="1" applyAlignment="1">
      <alignment vertical="top" wrapText="1"/>
    </xf>
    <xf numFmtId="0" fontId="23" fillId="0" borderId="72" xfId="0" applyFont="1" applyBorder="1" applyAlignment="1">
      <alignment horizontal="center" vertical="center" wrapText="1"/>
    </xf>
    <xf numFmtId="0" fontId="23" fillId="0" borderId="20" xfId="0" applyFont="1" applyBorder="1" applyAlignment="1">
      <alignment vertical="center" wrapText="1"/>
    </xf>
    <xf numFmtId="0" fontId="48" fillId="0" borderId="0" xfId="0" applyFont="1" applyAlignment="1">
      <alignment horizontal="left" vertical="top" wrapText="1"/>
    </xf>
    <xf numFmtId="0" fontId="3" fillId="12" borderId="71" xfId="0" applyFont="1" applyFill="1" applyBorder="1" applyAlignment="1">
      <alignment vertical="top" wrapText="1"/>
    </xf>
    <xf numFmtId="0" fontId="23" fillId="0" borderId="20" xfId="0" applyFont="1" applyBorder="1" applyAlignment="1">
      <alignment vertical="top" wrapText="1"/>
    </xf>
    <xf numFmtId="0" fontId="23" fillId="0" borderId="35" xfId="0" applyFont="1" applyBorder="1" applyAlignment="1">
      <alignment vertical="top" wrapText="1"/>
    </xf>
    <xf numFmtId="0" fontId="48" fillId="0" borderId="0" xfId="0" applyFont="1" applyAlignment="1">
      <alignment vertical="top" wrapText="1"/>
    </xf>
    <xf numFmtId="0" fontId="3" fillId="11" borderId="69" xfId="0" applyFont="1" applyFill="1" applyBorder="1" applyAlignment="1">
      <alignment horizontal="center" vertical="center" wrapText="1"/>
    </xf>
    <xf numFmtId="0" fontId="23" fillId="11" borderId="20" xfId="0" applyFont="1" applyFill="1" applyBorder="1" applyAlignment="1">
      <alignment vertical="center" wrapText="1"/>
    </xf>
    <xf numFmtId="0" fontId="23" fillId="0" borderId="65" xfId="0" applyFont="1" applyBorder="1" applyAlignment="1">
      <alignment vertical="top" wrapText="1"/>
    </xf>
    <xf numFmtId="0" fontId="49" fillId="0" borderId="65" xfId="0" applyFont="1" applyBorder="1" applyAlignment="1">
      <alignment vertical="top" wrapText="1"/>
    </xf>
    <xf numFmtId="0" fontId="51" fillId="0" borderId="35" xfId="0" applyFont="1" applyBorder="1" applyAlignment="1">
      <alignment vertical="top" wrapText="1"/>
    </xf>
    <xf numFmtId="0" fontId="52" fillId="0" borderId="35" xfId="0" applyFont="1" applyBorder="1" applyAlignment="1">
      <alignment vertical="top" wrapText="1"/>
    </xf>
    <xf numFmtId="0" fontId="3" fillId="0" borderId="69" xfId="0" applyFont="1" applyBorder="1" applyAlignment="1">
      <alignment vertical="center" wrapText="1"/>
    </xf>
    <xf numFmtId="0" fontId="15" fillId="23" borderId="71" xfId="0" applyFont="1" applyFill="1" applyBorder="1" applyAlignment="1">
      <alignment horizontal="center" vertical="center" wrapText="1"/>
    </xf>
    <xf numFmtId="0" fontId="15" fillId="23" borderId="20" xfId="0" applyFont="1" applyFill="1" applyBorder="1" applyAlignment="1">
      <alignment horizontal="center" vertical="center" wrapText="1"/>
    </xf>
    <xf numFmtId="9" fontId="15" fillId="12" borderId="20" xfId="0" applyNumberFormat="1" applyFont="1" applyFill="1" applyBorder="1" applyAlignment="1">
      <alignment horizontal="center" vertical="center" wrapText="1"/>
    </xf>
    <xf numFmtId="0" fontId="3" fillId="0" borderId="0" xfId="0" applyFont="1" applyAlignment="1">
      <alignment horizontal="center" vertical="top" wrapText="1"/>
    </xf>
    <xf numFmtId="0" fontId="15" fillId="0" borderId="34" xfId="0" applyFont="1" applyBorder="1" applyAlignment="1">
      <alignment horizontal="center" vertical="center" textRotation="90"/>
    </xf>
    <xf numFmtId="0" fontId="15" fillId="0" borderId="35" xfId="0" applyFont="1" applyBorder="1" applyAlignment="1">
      <alignment horizontal="center" vertical="center" wrapText="1"/>
    </xf>
    <xf numFmtId="0" fontId="15" fillId="0" borderId="20" xfId="0" applyFont="1" applyBorder="1" applyAlignment="1">
      <alignment vertical="top" wrapText="1"/>
    </xf>
    <xf numFmtId="0" fontId="53" fillId="0" borderId="20" xfId="0" applyFont="1" applyBorder="1" applyAlignment="1">
      <alignment vertical="top" wrapText="1"/>
    </xf>
    <xf numFmtId="0" fontId="3" fillId="0" borderId="0" xfId="0" applyFont="1" applyAlignment="1">
      <alignment horizontal="center" vertical="center" wrapText="1"/>
    </xf>
    <xf numFmtId="0" fontId="15" fillId="0" borderId="20" xfId="0" applyFont="1" applyBorder="1" applyAlignment="1">
      <alignment vertical="top" wrapText="1"/>
    </xf>
    <xf numFmtId="0" fontId="15" fillId="23" borderId="55" xfId="0" applyFont="1" applyFill="1" applyBorder="1" applyAlignment="1">
      <alignment horizontal="center" vertical="center" wrapText="1"/>
    </xf>
    <xf numFmtId="0" fontId="54" fillId="0" borderId="20" xfId="0" applyFont="1" applyBorder="1" applyAlignment="1">
      <alignment vertical="top" wrapText="1"/>
    </xf>
    <xf numFmtId="0" fontId="15" fillId="23" borderId="44" xfId="0" applyFont="1" applyFill="1" applyBorder="1" applyAlignment="1">
      <alignment horizontal="center" vertical="center" wrapText="1"/>
    </xf>
    <xf numFmtId="0" fontId="15" fillId="0" borderId="35" xfId="0" applyFont="1" applyBorder="1" applyAlignment="1">
      <alignment horizontal="center" vertical="center"/>
    </xf>
    <xf numFmtId="0" fontId="55" fillId="0" borderId="20" xfId="0" applyFont="1" applyBorder="1" applyAlignment="1">
      <alignment vertical="top" wrapText="1"/>
    </xf>
    <xf numFmtId="0" fontId="23" fillId="0" borderId="35" xfId="0" applyFont="1" applyBorder="1" applyAlignment="1">
      <alignment vertical="top"/>
    </xf>
    <xf numFmtId="0" fontId="15" fillId="0" borderId="20" xfId="0" applyFont="1" applyBorder="1" applyAlignment="1">
      <alignment vertical="center" wrapText="1"/>
    </xf>
    <xf numFmtId="0" fontId="15" fillId="0" borderId="35" xfId="0" applyFont="1" applyBorder="1" applyAlignment="1">
      <alignment vertical="top" wrapText="1"/>
    </xf>
    <xf numFmtId="0" fontId="15" fillId="23" borderId="19" xfId="0" applyFont="1" applyFill="1" applyBorder="1" applyAlignment="1">
      <alignment horizontal="center" vertical="center" wrapText="1"/>
    </xf>
    <xf numFmtId="0" fontId="15" fillId="24" borderId="35" xfId="0" applyFont="1" applyFill="1" applyBorder="1" applyAlignment="1">
      <alignment vertical="top" wrapText="1"/>
    </xf>
    <xf numFmtId="0" fontId="3" fillId="24" borderId="34" xfId="0" applyFont="1" applyFill="1" applyBorder="1" applyAlignment="1">
      <alignment horizontal="center" vertical="center" wrapText="1"/>
    </xf>
    <xf numFmtId="0" fontId="15" fillId="11" borderId="78" xfId="0" applyFont="1" applyFill="1" applyBorder="1" applyAlignment="1">
      <alignment horizontal="center" vertical="center"/>
    </xf>
    <xf numFmtId="0" fontId="15" fillId="11" borderId="75" xfId="0" applyFont="1" applyFill="1" applyBorder="1" applyAlignment="1">
      <alignment horizontal="center" vertical="center" wrapText="1"/>
    </xf>
    <xf numFmtId="0" fontId="15" fillId="11" borderId="55" xfId="0" applyFont="1" applyFill="1" applyBorder="1" applyAlignment="1">
      <alignment horizontal="center" vertical="center" wrapText="1"/>
    </xf>
    <xf numFmtId="0" fontId="15" fillId="11" borderId="20" xfId="0" applyFont="1" applyFill="1" applyBorder="1" applyAlignment="1">
      <alignment horizontal="center" vertical="center" wrapText="1"/>
    </xf>
    <xf numFmtId="0" fontId="15" fillId="11" borderId="20" xfId="0" applyFont="1" applyFill="1" applyBorder="1" applyAlignment="1">
      <alignment horizontal="center" vertical="center"/>
    </xf>
    <xf numFmtId="0" fontId="21" fillId="11" borderId="20" xfId="0" applyFont="1" applyFill="1" applyBorder="1" applyAlignment="1">
      <alignment horizontal="center" vertical="center" wrapText="1"/>
    </xf>
    <xf numFmtId="9" fontId="15" fillId="11" borderId="20" xfId="0" applyNumberFormat="1" applyFont="1" applyFill="1" applyBorder="1" applyAlignment="1">
      <alignment horizontal="center" vertical="center" wrapText="1"/>
    </xf>
    <xf numFmtId="0" fontId="21" fillId="11" borderId="20" xfId="0" applyFont="1" applyFill="1" applyBorder="1" applyAlignment="1">
      <alignment horizontal="center" vertical="center"/>
    </xf>
    <xf numFmtId="0" fontId="15" fillId="11" borderId="20" xfId="0" applyFont="1" applyFill="1" applyBorder="1" applyAlignment="1">
      <alignment horizontal="center" vertical="center" textRotation="90"/>
    </xf>
    <xf numFmtId="9" fontId="15" fillId="11" borderId="20" xfId="0" applyNumberFormat="1" applyFont="1" applyFill="1" applyBorder="1" applyAlignment="1">
      <alignment horizontal="center" vertical="center"/>
    </xf>
    <xf numFmtId="165" fontId="15" fillId="11" borderId="20" xfId="0" applyNumberFormat="1" applyFont="1" applyFill="1" applyBorder="1" applyAlignment="1">
      <alignment horizontal="center" vertical="center"/>
    </xf>
    <xf numFmtId="0" fontId="21" fillId="11" borderId="20" xfId="0" applyFont="1" applyFill="1" applyBorder="1" applyAlignment="1">
      <alignment horizontal="center" vertical="center" textRotation="90" wrapText="1"/>
    </xf>
    <xf numFmtId="0" fontId="21" fillId="11" borderId="20" xfId="0" applyFont="1" applyFill="1" applyBorder="1" applyAlignment="1">
      <alignment horizontal="center" vertical="center" textRotation="90"/>
    </xf>
    <xf numFmtId="166" fontId="15" fillId="0" borderId="72" xfId="0" applyNumberFormat="1" applyFont="1" applyBorder="1" applyAlignment="1">
      <alignment horizontal="center" vertical="center"/>
    </xf>
    <xf numFmtId="166" fontId="15" fillId="0" borderId="54" xfId="0" applyNumberFormat="1" applyFont="1" applyBorder="1" applyAlignment="1">
      <alignment horizontal="center" vertical="center"/>
    </xf>
    <xf numFmtId="0" fontId="12" fillId="11" borderId="20" xfId="0" applyFont="1" applyFill="1" applyBorder="1" applyAlignment="1">
      <alignment vertical="center" wrapText="1"/>
    </xf>
    <xf numFmtId="0" fontId="3" fillId="11" borderId="20" xfId="0" applyFont="1" applyFill="1" applyBorder="1" applyAlignment="1">
      <alignment horizontal="center" vertical="center" wrapText="1"/>
    </xf>
    <xf numFmtId="0" fontId="3" fillId="11" borderId="20" xfId="0" applyFont="1" applyFill="1" applyBorder="1" applyAlignment="1">
      <alignment horizontal="center" vertical="center"/>
    </xf>
    <xf numFmtId="0" fontId="15" fillId="11" borderId="71" xfId="0" applyFont="1" applyFill="1" applyBorder="1" applyAlignment="1">
      <alignment horizontal="center" vertical="center"/>
    </xf>
    <xf numFmtId="0" fontId="23" fillId="11" borderId="55" xfId="0" applyFont="1" applyFill="1" applyBorder="1" applyAlignment="1">
      <alignment vertical="center" wrapText="1"/>
    </xf>
    <xf numFmtId="0" fontId="56" fillId="11" borderId="55" xfId="0" applyFont="1" applyFill="1" applyBorder="1" applyAlignment="1">
      <alignment horizontal="center" vertical="center" wrapText="1"/>
    </xf>
    <xf numFmtId="0" fontId="3" fillId="11" borderId="20" xfId="0" applyFont="1" applyFill="1" applyBorder="1" applyAlignment="1">
      <alignment vertical="center" wrapText="1"/>
    </xf>
    <xf numFmtId="0" fontId="3" fillId="11" borderId="19" xfId="0" applyFont="1" applyFill="1" applyBorder="1" applyAlignment="1">
      <alignment vertical="center" wrapText="1"/>
    </xf>
    <xf numFmtId="0" fontId="15" fillId="0" borderId="79" xfId="0" applyFont="1" applyBorder="1" applyAlignment="1">
      <alignment horizontal="center" vertical="center"/>
    </xf>
    <xf numFmtId="0" fontId="15" fillId="0" borderId="56" xfId="0" applyFont="1" applyBorder="1" applyAlignment="1">
      <alignment horizontal="center" vertical="center" wrapText="1"/>
    </xf>
    <xf numFmtId="0" fontId="15" fillId="0" borderId="56" xfId="0" applyFont="1" applyBorder="1" applyAlignment="1">
      <alignment horizontal="center" vertical="center"/>
    </xf>
    <xf numFmtId="0" fontId="21" fillId="0" borderId="56" xfId="0" applyFont="1" applyBorder="1" applyAlignment="1">
      <alignment horizontal="center" vertical="center" wrapText="1"/>
    </xf>
    <xf numFmtId="9" fontId="15" fillId="0" borderId="56" xfId="0" applyNumberFormat="1" applyFont="1" applyBorder="1" applyAlignment="1">
      <alignment horizontal="center" vertical="center" wrapText="1"/>
    </xf>
    <xf numFmtId="0" fontId="21" fillId="0" borderId="56" xfId="0" applyFont="1" applyBorder="1" applyAlignment="1">
      <alignment horizontal="center" vertical="center"/>
    </xf>
    <xf numFmtId="0" fontId="22" fillId="11" borderId="56" xfId="0" applyFont="1" applyFill="1" applyBorder="1" applyAlignment="1">
      <alignment horizontal="center" vertical="center" wrapText="1"/>
    </xf>
    <xf numFmtId="0" fontId="15" fillId="0" borderId="56" xfId="0" applyFont="1" applyBorder="1" applyAlignment="1">
      <alignment horizontal="center" vertical="center" textRotation="90"/>
    </xf>
    <xf numFmtId="9" fontId="15" fillId="0" borderId="56" xfId="0" applyNumberFormat="1" applyFont="1" applyBorder="1" applyAlignment="1">
      <alignment horizontal="center" vertical="center"/>
    </xf>
    <xf numFmtId="165" fontId="15" fillId="0" borderId="56" xfId="0" applyNumberFormat="1" applyFont="1" applyBorder="1" applyAlignment="1">
      <alignment horizontal="center" vertical="center"/>
    </xf>
    <xf numFmtId="0" fontId="21" fillId="0" borderId="56" xfId="0" applyFont="1" applyBorder="1" applyAlignment="1">
      <alignment horizontal="center" vertical="center" textRotation="90" wrapText="1"/>
    </xf>
    <xf numFmtId="0" fontId="21" fillId="0" borderId="56" xfId="0" applyFont="1" applyBorder="1" applyAlignment="1">
      <alignment horizontal="center" vertical="center" textRotation="90"/>
    </xf>
    <xf numFmtId="0" fontId="15" fillId="0" borderId="56" xfId="0" applyFont="1" applyBorder="1" applyAlignment="1">
      <alignment horizontal="left" vertical="center" wrapText="1"/>
    </xf>
    <xf numFmtId="166" fontId="15" fillId="0" borderId="56" xfId="0" applyNumberFormat="1" applyFont="1" applyBorder="1" applyAlignment="1">
      <alignment horizontal="center" vertical="center"/>
    </xf>
    <xf numFmtId="0" fontId="12" fillId="0" borderId="56"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56" xfId="0" applyFont="1" applyBorder="1" applyAlignment="1">
      <alignment horizontal="center" vertical="center"/>
    </xf>
    <xf numFmtId="0" fontId="15" fillId="0" borderId="80" xfId="0" applyFont="1" applyBorder="1" applyAlignment="1">
      <alignment horizontal="center" vertical="center"/>
    </xf>
    <xf numFmtId="0" fontId="31" fillId="0" borderId="56" xfId="0" applyFont="1" applyBorder="1" applyAlignment="1">
      <alignment vertical="center" wrapText="1"/>
    </xf>
    <xf numFmtId="0" fontId="3" fillId="0" borderId="56" xfId="0" applyFont="1" applyBorder="1" applyAlignment="1">
      <alignment vertical="center" wrapText="1"/>
    </xf>
    <xf numFmtId="0" fontId="31" fillId="12" borderId="56" xfId="0" applyFont="1" applyFill="1" applyBorder="1" applyAlignment="1">
      <alignment vertical="center" wrapText="1"/>
    </xf>
    <xf numFmtId="0" fontId="3" fillId="0" borderId="80" xfId="0" applyFont="1" applyBorder="1" applyAlignment="1">
      <alignment vertical="center" wrapText="1"/>
    </xf>
    <xf numFmtId="0" fontId="3" fillId="0" borderId="80" xfId="0" applyFont="1" applyBorder="1" applyAlignment="1">
      <alignment horizontal="left" vertical="top" wrapText="1"/>
    </xf>
    <xf numFmtId="0" fontId="22" fillId="0" borderId="0" xfId="0" applyFont="1" applyAlignment="1">
      <alignment horizontal="center" vertical="center" wrapText="1"/>
    </xf>
    <xf numFmtId="1" fontId="21" fillId="0" borderId="0" xfId="0" applyNumberFormat="1" applyFont="1" applyAlignment="1">
      <alignment horizontal="center" vertical="center" textRotation="90"/>
    </xf>
    <xf numFmtId="0" fontId="3" fillId="0" borderId="0" xfId="0" applyFont="1" applyAlignment="1">
      <alignment vertical="center" wrapText="1"/>
    </xf>
    <xf numFmtId="0" fontId="3" fillId="0" borderId="0" xfId="0" applyFont="1" applyAlignment="1">
      <alignment horizontal="center"/>
    </xf>
    <xf numFmtId="0" fontId="15" fillId="0" borderId="0" xfId="0" applyFont="1" applyAlignment="1">
      <alignment horizontal="center" vertical="center"/>
    </xf>
    <xf numFmtId="0" fontId="15" fillId="0" borderId="0" xfId="0" applyFont="1" applyAlignment="1">
      <alignment horizontal="center"/>
    </xf>
    <xf numFmtId="0" fontId="3" fillId="25" borderId="20" xfId="0" applyFont="1" applyFill="1" applyBorder="1"/>
    <xf numFmtId="0" fontId="11" fillId="17" borderId="55" xfId="0" applyFont="1" applyFill="1" applyBorder="1" applyAlignment="1">
      <alignment horizontal="center" vertical="center" textRotation="90"/>
    </xf>
    <xf numFmtId="0" fontId="11" fillId="17" borderId="55" xfId="0" applyFont="1" applyFill="1" applyBorder="1" applyAlignment="1">
      <alignment horizontal="center" vertical="center" wrapText="1"/>
    </xf>
    <xf numFmtId="0" fontId="11" fillId="17" borderId="55" xfId="0" applyFont="1" applyFill="1" applyBorder="1" applyAlignment="1">
      <alignment horizontal="center" vertical="center"/>
    </xf>
    <xf numFmtId="49" fontId="11" fillId="17" borderId="90" xfId="0" applyNumberFormat="1" applyFont="1" applyFill="1" applyBorder="1" applyAlignment="1">
      <alignment horizontal="center" vertical="center" wrapText="1"/>
    </xf>
    <xf numFmtId="0" fontId="11" fillId="17" borderId="55" xfId="0" applyFont="1" applyFill="1" applyBorder="1" applyAlignment="1">
      <alignment horizontal="center" vertical="center" textRotation="90" wrapText="1"/>
    </xf>
    <xf numFmtId="0" fontId="11" fillId="26" borderId="55" xfId="0" applyFont="1" applyFill="1" applyBorder="1" applyAlignment="1">
      <alignment horizontal="center" vertical="center" wrapText="1"/>
    </xf>
    <xf numFmtId="0" fontId="11" fillId="17" borderId="75" xfId="0" applyFont="1" applyFill="1" applyBorder="1" applyAlignment="1">
      <alignment horizontal="center" vertical="center" wrapText="1"/>
    </xf>
    <xf numFmtId="49" fontId="11" fillId="27" borderId="20" xfId="0" applyNumberFormat="1" applyFont="1" applyFill="1" applyBorder="1" applyAlignment="1">
      <alignment horizontal="center" vertical="center" wrapText="1"/>
    </xf>
    <xf numFmtId="49" fontId="11" fillId="27" borderId="91" xfId="0" applyNumberFormat="1" applyFont="1" applyFill="1" applyBorder="1" applyAlignment="1">
      <alignment horizontal="center" vertical="center" wrapText="1"/>
    </xf>
    <xf numFmtId="0" fontId="3" fillId="28" borderId="75" xfId="0" applyFont="1" applyFill="1" applyBorder="1" applyAlignment="1">
      <alignment horizontal="center" vertical="center" wrapText="1"/>
    </xf>
    <xf numFmtId="0" fontId="3" fillId="28" borderId="91" xfId="0" applyFont="1" applyFill="1" applyBorder="1" applyAlignment="1">
      <alignment horizontal="center" vertical="center" wrapText="1"/>
    </xf>
    <xf numFmtId="49" fontId="11" fillId="19" borderId="75" xfId="0" applyNumberFormat="1" applyFont="1" applyFill="1" applyBorder="1" applyAlignment="1">
      <alignment horizontal="center" vertical="center" wrapText="1"/>
    </xf>
    <xf numFmtId="49" fontId="11" fillId="19" borderId="92" xfId="0" applyNumberFormat="1"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1" fillId="5" borderId="69" xfId="0" applyFont="1" applyFill="1" applyBorder="1" applyAlignment="1">
      <alignment horizontal="center" vertical="center" wrapText="1"/>
    </xf>
    <xf numFmtId="0" fontId="11" fillId="8" borderId="52" xfId="0" applyFont="1" applyFill="1" applyBorder="1" applyAlignment="1">
      <alignment horizontal="center" vertical="center" wrapText="1"/>
    </xf>
    <xf numFmtId="0" fontId="11" fillId="20" borderId="52" xfId="0" applyFont="1" applyFill="1" applyBorder="1" applyAlignment="1">
      <alignment horizontal="center" vertical="center" wrapText="1"/>
    </xf>
    <xf numFmtId="0" fontId="11" fillId="21" borderId="52" xfId="0" applyFont="1" applyFill="1" applyBorder="1" applyAlignment="1">
      <alignment horizontal="center" vertical="center" wrapText="1"/>
    </xf>
    <xf numFmtId="0" fontId="11" fillId="22" borderId="52" xfId="0" applyFont="1" applyFill="1" applyBorder="1" applyAlignment="1">
      <alignment horizontal="center" vertical="center" wrapText="1"/>
    </xf>
    <xf numFmtId="0" fontId="11" fillId="17" borderId="44" xfId="0" applyFont="1" applyFill="1" applyBorder="1" applyAlignment="1">
      <alignment horizontal="center" vertical="center" textRotation="90"/>
    </xf>
    <xf numFmtId="0" fontId="11" fillId="17" borderId="44" xfId="0" applyFont="1" applyFill="1" applyBorder="1" applyAlignment="1">
      <alignment horizontal="center" vertical="center" wrapText="1"/>
    </xf>
    <xf numFmtId="0" fontId="11" fillId="17" borderId="44" xfId="0" applyFont="1" applyFill="1" applyBorder="1" applyAlignment="1">
      <alignment horizontal="center" vertical="center"/>
    </xf>
    <xf numFmtId="0" fontId="3" fillId="0" borderId="96" xfId="0" applyFont="1" applyBorder="1"/>
    <xf numFmtId="0" fontId="11" fillId="26" borderId="44" xfId="0" applyFont="1" applyFill="1" applyBorder="1" applyAlignment="1">
      <alignment horizontal="center" vertical="center" wrapText="1"/>
    </xf>
    <xf numFmtId="0" fontId="11" fillId="17" borderId="97" xfId="0" applyFont="1" applyFill="1" applyBorder="1" applyAlignment="1">
      <alignment horizontal="center" vertical="center" wrapText="1"/>
    </xf>
    <xf numFmtId="49" fontId="11" fillId="27" borderId="21" xfId="0" applyNumberFormat="1" applyFont="1" applyFill="1" applyBorder="1" applyAlignment="1">
      <alignment horizontal="center" vertical="center" wrapText="1"/>
    </xf>
    <xf numFmtId="0" fontId="3" fillId="28" borderId="97" xfId="0" applyFont="1" applyFill="1" applyBorder="1" applyAlignment="1">
      <alignment horizontal="center" vertical="center" wrapText="1"/>
    </xf>
    <xf numFmtId="0" fontId="3" fillId="28" borderId="21" xfId="0" applyFont="1" applyFill="1" applyBorder="1" applyAlignment="1">
      <alignment horizontal="center" vertical="center" wrapText="1"/>
    </xf>
    <xf numFmtId="49" fontId="11" fillId="19" borderId="97" xfId="0" applyNumberFormat="1" applyFont="1" applyFill="1" applyBorder="1" applyAlignment="1">
      <alignment horizontal="center" vertical="center" wrapText="1"/>
    </xf>
    <xf numFmtId="49" fontId="11" fillId="19" borderId="98" xfId="0" applyNumberFormat="1" applyFont="1" applyFill="1" applyBorder="1" applyAlignment="1">
      <alignment horizontal="center" vertical="center" wrapText="1"/>
    </xf>
    <xf numFmtId="0" fontId="11" fillId="7" borderId="78" xfId="0" applyFont="1" applyFill="1" applyBorder="1" applyAlignment="1">
      <alignment horizontal="center" vertical="center" wrapText="1"/>
    </xf>
    <xf numFmtId="0" fontId="11" fillId="7" borderId="55" xfId="0" applyFont="1" applyFill="1" applyBorder="1" applyAlignment="1">
      <alignment horizontal="center" vertical="center" wrapText="1"/>
    </xf>
    <xf numFmtId="0" fontId="11" fillId="5" borderId="99" xfId="0" applyFont="1" applyFill="1" applyBorder="1" applyAlignment="1">
      <alignment horizontal="center" vertical="center" wrapText="1"/>
    </xf>
    <xf numFmtId="0" fontId="11" fillId="15" borderId="59"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8" borderId="60" xfId="0" applyFont="1" applyFill="1" applyBorder="1" applyAlignment="1">
      <alignment horizontal="center" vertical="center" wrapText="1"/>
    </xf>
    <xf numFmtId="0" fontId="11" fillId="20" borderId="60" xfId="0" applyFont="1" applyFill="1" applyBorder="1" applyAlignment="1">
      <alignment horizontal="center" vertical="center" wrapText="1"/>
    </xf>
    <xf numFmtId="0" fontId="11" fillId="16" borderId="57" xfId="0" applyFont="1" applyFill="1" applyBorder="1" applyAlignment="1">
      <alignment horizontal="center" vertical="center" wrapText="1"/>
    </xf>
    <xf numFmtId="0" fontId="11" fillId="16" borderId="60" xfId="0" applyFont="1" applyFill="1" applyBorder="1" applyAlignment="1">
      <alignment horizontal="center" vertical="center" wrapText="1"/>
    </xf>
    <xf numFmtId="0" fontId="11" fillId="21" borderId="60" xfId="0" applyFont="1" applyFill="1" applyBorder="1" applyAlignment="1">
      <alignment horizontal="center" vertical="center" wrapText="1"/>
    </xf>
    <xf numFmtId="0" fontId="11" fillId="22" borderId="60" xfId="0" applyFont="1" applyFill="1" applyBorder="1" applyAlignment="1">
      <alignment horizontal="center" vertical="center" wrapText="1"/>
    </xf>
    <xf numFmtId="0" fontId="11" fillId="0" borderId="72" xfId="0" applyFont="1" applyBorder="1" applyAlignment="1">
      <alignment horizontal="center" vertical="center" wrapText="1"/>
    </xf>
    <xf numFmtId="9" fontId="3" fillId="0" borderId="20" xfId="0" applyNumberFormat="1" applyFont="1" applyBorder="1" applyAlignment="1">
      <alignment horizontal="center" vertical="center" wrapText="1"/>
    </xf>
    <xf numFmtId="1" fontId="3" fillId="12" borderId="20" xfId="0" applyNumberFormat="1" applyFont="1" applyFill="1" applyBorder="1" applyAlignment="1">
      <alignment horizontal="center" vertical="center" wrapText="1"/>
    </xf>
    <xf numFmtId="9" fontId="3" fillId="0" borderId="72" xfId="0" applyNumberFormat="1" applyFont="1" applyBorder="1" applyAlignment="1">
      <alignment horizontal="center" vertical="center" wrapText="1"/>
    </xf>
    <xf numFmtId="0" fontId="11" fillId="0" borderId="72" xfId="0" applyFont="1" applyBorder="1" applyAlignment="1">
      <alignment horizontal="center" vertical="center"/>
    </xf>
    <xf numFmtId="0" fontId="3" fillId="0" borderId="20" xfId="0" applyFont="1" applyBorder="1" applyAlignment="1">
      <alignment horizontal="center" vertical="center" textRotation="90"/>
    </xf>
    <xf numFmtId="9" fontId="3" fillId="0" borderId="20" xfId="0" applyNumberFormat="1" applyFont="1" applyBorder="1" applyAlignment="1">
      <alignment horizontal="center" vertical="center"/>
    </xf>
    <xf numFmtId="165" fontId="3" fillId="0" borderId="20" xfId="0" applyNumberFormat="1" applyFont="1" applyBorder="1" applyAlignment="1">
      <alignment horizontal="center" vertical="center"/>
    </xf>
    <xf numFmtId="0" fontId="11" fillId="0" borderId="20" xfId="0" applyFont="1" applyBorder="1" applyAlignment="1">
      <alignment horizontal="center" vertical="center" textRotation="90" wrapText="1"/>
    </xf>
    <xf numFmtId="0" fontId="11" fillId="0" borderId="20" xfId="0" applyFont="1" applyBorder="1" applyAlignment="1">
      <alignment horizontal="center" vertical="center" textRotation="90"/>
    </xf>
    <xf numFmtId="166" fontId="3" fillId="0" borderId="20" xfId="0" applyNumberFormat="1" applyFont="1" applyBorder="1" applyAlignment="1">
      <alignment horizontal="center" vertical="center" wrapText="1"/>
    </xf>
    <xf numFmtId="166" fontId="3" fillId="0" borderId="20" xfId="0" applyNumberFormat="1" applyFont="1" applyBorder="1" applyAlignment="1">
      <alignment horizontal="center" vertical="center"/>
    </xf>
    <xf numFmtId="0" fontId="3" fillId="12" borderId="20" xfId="0" applyFont="1" applyFill="1" applyBorder="1" applyAlignment="1">
      <alignment horizontal="center" vertical="center" wrapText="1"/>
    </xf>
    <xf numFmtId="0" fontId="57" fillId="11" borderId="20" xfId="0" applyFont="1" applyFill="1" applyBorder="1" applyAlignment="1">
      <alignment horizontal="center" vertical="center" wrapText="1"/>
    </xf>
    <xf numFmtId="0" fontId="3" fillId="0" borderId="20" xfId="0" applyFont="1" applyBorder="1" applyAlignment="1">
      <alignment horizontal="left" vertical="center" wrapText="1"/>
    </xf>
    <xf numFmtId="0" fontId="3" fillId="0" borderId="20" xfId="0" applyFont="1" applyBorder="1" applyAlignment="1">
      <alignment horizontal="center" vertical="top" wrapText="1"/>
    </xf>
    <xf numFmtId="0" fontId="58" fillId="11" borderId="22"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11" fillId="0" borderId="54" xfId="0" applyFont="1" applyBorder="1" applyAlignment="1">
      <alignment horizontal="center" vertical="center" wrapText="1"/>
    </xf>
    <xf numFmtId="9" fontId="3" fillId="0" borderId="54" xfId="0" applyNumberFormat="1" applyFont="1" applyBorder="1" applyAlignment="1">
      <alignment horizontal="center" vertical="center" wrapText="1"/>
    </xf>
    <xf numFmtId="0" fontId="11" fillId="0" borderId="54" xfId="0" applyFont="1" applyBorder="1" applyAlignment="1">
      <alignment horizontal="center" vertical="center"/>
    </xf>
    <xf numFmtId="0" fontId="59" fillId="0" borderId="20" xfId="0" applyFont="1" applyBorder="1" applyAlignment="1">
      <alignment horizontal="left" vertical="center" wrapText="1"/>
    </xf>
    <xf numFmtId="0" fontId="60" fillId="0" borderId="20" xfId="0" applyFont="1" applyBorder="1" applyAlignment="1">
      <alignment horizontal="center" vertical="center" wrapText="1"/>
    </xf>
    <xf numFmtId="0" fontId="61" fillId="11" borderId="20" xfId="0" applyFont="1" applyFill="1" applyBorder="1" applyAlignment="1">
      <alignment horizontal="center" vertical="center" wrapText="1"/>
    </xf>
    <xf numFmtId="0" fontId="3" fillId="0" borderId="20" xfId="0" applyFont="1" applyBorder="1" applyAlignment="1">
      <alignment horizontal="center" vertical="center" wrapText="1"/>
    </xf>
    <xf numFmtId="0" fontId="11" fillId="0" borderId="65" xfId="0" applyFont="1" applyBorder="1" applyAlignment="1">
      <alignment horizontal="center" vertical="center" wrapText="1"/>
    </xf>
    <xf numFmtId="9" fontId="3" fillId="0" borderId="65" xfId="0" applyNumberFormat="1" applyFont="1" applyBorder="1" applyAlignment="1">
      <alignment horizontal="center" vertical="center" wrapText="1"/>
    </xf>
    <xf numFmtId="0" fontId="11" fillId="0" borderId="65" xfId="0" applyFont="1" applyBorder="1" applyAlignment="1">
      <alignment horizontal="center" vertical="center"/>
    </xf>
    <xf numFmtId="0" fontId="62" fillId="0" borderId="20" xfId="0" applyFont="1" applyBorder="1" applyAlignment="1">
      <alignment horizontal="left" vertical="center" wrapText="1"/>
    </xf>
    <xf numFmtId="0" fontId="3" fillId="0" borderId="20" xfId="0" applyFont="1" applyBorder="1" applyAlignment="1">
      <alignment horizontal="left" vertical="center" wrapText="1"/>
    </xf>
    <xf numFmtId="0" fontId="63" fillId="11" borderId="22" xfId="0" applyFont="1" applyFill="1" applyBorder="1" applyAlignment="1">
      <alignment horizontal="center" vertical="center" wrapText="1"/>
    </xf>
    <xf numFmtId="0" fontId="3" fillId="0" borderId="20" xfId="0" applyFont="1" applyBorder="1" applyAlignment="1">
      <alignment vertical="center" wrapText="1"/>
    </xf>
    <xf numFmtId="0" fontId="64" fillId="11" borderId="20" xfId="0" applyFont="1" applyFill="1" applyBorder="1" applyAlignment="1">
      <alignment horizontal="left" vertical="center" wrapText="1"/>
    </xf>
    <xf numFmtId="0" fontId="65" fillId="11" borderId="35" xfId="0" applyFont="1" applyFill="1" applyBorder="1" applyAlignment="1">
      <alignment horizontal="center" vertical="center" wrapText="1"/>
    </xf>
    <xf numFmtId="0" fontId="66" fillId="0" borderId="35" xfId="0" applyFont="1" applyBorder="1" applyAlignment="1">
      <alignment horizontal="center" vertical="center" wrapText="1"/>
    </xf>
    <xf numFmtId="0" fontId="3" fillId="0" borderId="35" xfId="0" applyFont="1" applyBorder="1" applyAlignment="1">
      <alignment horizontal="center" vertical="center"/>
    </xf>
    <xf numFmtId="0" fontId="3" fillId="0" borderId="20" xfId="0" applyFont="1" applyBorder="1"/>
    <xf numFmtId="0" fontId="3" fillId="0" borderId="35" xfId="0" applyFont="1" applyBorder="1"/>
    <xf numFmtId="0" fontId="3" fillId="0" borderId="35" xfId="0" applyFont="1" applyBorder="1" applyAlignment="1">
      <alignment horizontal="center" vertical="center" wrapText="1"/>
    </xf>
    <xf numFmtId="0" fontId="3" fillId="0" borderId="20" xfId="0" applyFont="1" applyBorder="1" applyAlignment="1">
      <alignment wrapText="1"/>
    </xf>
    <xf numFmtId="0" fontId="11" fillId="0" borderId="20" xfId="0" applyFont="1" applyBorder="1" applyAlignment="1">
      <alignment horizontal="center" vertical="center" wrapText="1"/>
    </xf>
    <xf numFmtId="0" fontId="11" fillId="0" borderId="20" xfId="0" applyFont="1" applyBorder="1" applyAlignment="1">
      <alignment horizontal="center" vertical="center"/>
    </xf>
    <xf numFmtId="0" fontId="3" fillId="11" borderId="20" xfId="0" applyFont="1" applyFill="1" applyBorder="1" applyAlignment="1">
      <alignment horizontal="left" vertical="center" wrapText="1"/>
    </xf>
    <xf numFmtId="0" fontId="3" fillId="0" borderId="20" xfId="0" applyFont="1" applyBorder="1" applyAlignment="1">
      <alignment horizontal="left" vertical="top" wrapText="1"/>
    </xf>
    <xf numFmtId="0" fontId="67" fillId="0" borderId="35" xfId="0" applyFont="1" applyBorder="1" applyAlignment="1">
      <alignment horizontal="center" vertical="center"/>
    </xf>
    <xf numFmtId="1" fontId="3" fillId="0" borderId="20" xfId="0" applyNumberFormat="1" applyFont="1" applyBorder="1" applyAlignment="1">
      <alignment horizontal="center" vertical="center" wrapText="1"/>
    </xf>
    <xf numFmtId="0" fontId="31" fillId="11" borderId="20" xfId="0" applyFont="1" applyFill="1" applyBorder="1" applyAlignment="1">
      <alignment horizontal="left" vertical="center" wrapText="1"/>
    </xf>
    <xf numFmtId="0" fontId="68" fillId="0" borderId="35" xfId="0" applyFont="1" applyBorder="1" applyAlignment="1">
      <alignment horizontal="center" vertical="center" wrapText="1"/>
    </xf>
    <xf numFmtId="1" fontId="3" fillId="12" borderId="19" xfId="0" applyNumberFormat="1" applyFont="1" applyFill="1" applyBorder="1" applyAlignment="1">
      <alignment horizontal="center" vertical="center" wrapText="1"/>
    </xf>
    <xf numFmtId="0" fontId="3" fillId="0" borderId="65" xfId="0" applyFont="1" applyBorder="1" applyAlignment="1">
      <alignment vertical="center" wrapText="1"/>
    </xf>
    <xf numFmtId="0" fontId="3" fillId="0" borderId="65" xfId="0" applyFont="1" applyBorder="1" applyAlignment="1">
      <alignment horizontal="center" vertical="center" textRotation="90"/>
    </xf>
    <xf numFmtId="9" fontId="3" fillId="0" borderId="65" xfId="0" applyNumberFormat="1" applyFont="1" applyBorder="1" applyAlignment="1">
      <alignment horizontal="center" vertical="center"/>
    </xf>
    <xf numFmtId="165" fontId="3" fillId="0" borderId="65" xfId="0" applyNumberFormat="1" applyFont="1" applyBorder="1" applyAlignment="1">
      <alignment horizontal="center" vertical="center"/>
    </xf>
    <xf numFmtId="0" fontId="11" fillId="0" borderId="65" xfId="0" applyFont="1" applyBorder="1" applyAlignment="1">
      <alignment horizontal="center" vertical="center" textRotation="90" wrapText="1"/>
    </xf>
    <xf numFmtId="0" fontId="11" fillId="0" borderId="65" xfId="0" applyFont="1" applyBorder="1" applyAlignment="1">
      <alignment horizontal="center" vertical="center" textRotation="90"/>
    </xf>
    <xf numFmtId="0" fontId="3" fillId="0" borderId="65" xfId="0" applyFont="1" applyBorder="1" applyAlignment="1">
      <alignment horizontal="left" vertical="center" wrapText="1"/>
    </xf>
    <xf numFmtId="166" fontId="3" fillId="0" borderId="65" xfId="0" applyNumberFormat="1" applyFont="1" applyBorder="1" applyAlignment="1">
      <alignment horizontal="center" vertical="center" wrapText="1"/>
    </xf>
    <xf numFmtId="166" fontId="3" fillId="0" borderId="65" xfId="0" applyNumberFormat="1" applyFont="1" applyBorder="1" applyAlignment="1">
      <alignment horizontal="center" vertical="center"/>
    </xf>
    <xf numFmtId="0" fontId="3" fillId="12" borderId="76" xfId="0" applyFont="1" applyFill="1" applyBorder="1" applyAlignment="1">
      <alignment horizontal="center" vertical="center" wrapText="1"/>
    </xf>
    <xf numFmtId="0" fontId="3" fillId="0" borderId="73" xfId="0" applyFont="1" applyBorder="1" applyAlignment="1">
      <alignment horizontal="center" vertical="center" wrapText="1"/>
    </xf>
    <xf numFmtId="0" fontId="3" fillId="0" borderId="65" xfId="0" applyFont="1" applyBorder="1"/>
    <xf numFmtId="0" fontId="3" fillId="12" borderId="71" xfId="0" applyFont="1" applyFill="1" applyBorder="1" applyAlignment="1">
      <alignment horizontal="center" vertical="center" wrapText="1"/>
    </xf>
    <xf numFmtId="0" fontId="3" fillId="0" borderId="79" xfId="0" applyFont="1" applyBorder="1" applyAlignment="1">
      <alignment horizontal="center" vertical="center"/>
    </xf>
    <xf numFmtId="0" fontId="11" fillId="0" borderId="0" xfId="0" applyFont="1"/>
    <xf numFmtId="17" fontId="11" fillId="0" borderId="0" xfId="0" applyNumberFormat="1" applyFont="1" applyAlignment="1">
      <alignment horizontal="left"/>
    </xf>
    <xf numFmtId="0" fontId="70" fillId="0" borderId="0" xfId="0" applyFont="1" applyAlignment="1">
      <alignment horizontal="center" vertical="center" wrapText="1"/>
    </xf>
    <xf numFmtId="0" fontId="71" fillId="25" borderId="38" xfId="0" applyFont="1" applyFill="1" applyBorder="1" applyAlignment="1">
      <alignment horizontal="center" vertical="center" wrapText="1" readingOrder="1"/>
    </xf>
    <xf numFmtId="0" fontId="72" fillId="29" borderId="100" xfId="0" applyFont="1" applyFill="1" applyBorder="1" applyAlignment="1">
      <alignment horizontal="center" vertical="center" wrapText="1" readingOrder="1"/>
    </xf>
    <xf numFmtId="0" fontId="72" fillId="0" borderId="101" xfId="0" applyFont="1" applyBorder="1" applyAlignment="1">
      <alignment horizontal="left" vertical="center" wrapText="1" readingOrder="1"/>
    </xf>
    <xf numFmtId="9" fontId="72" fillId="0" borderId="101" xfId="0" applyNumberFormat="1" applyFont="1" applyBorder="1" applyAlignment="1">
      <alignment horizontal="center" vertical="center" wrapText="1" readingOrder="1"/>
    </xf>
    <xf numFmtId="0" fontId="72" fillId="30" borderId="102" xfId="0" applyFont="1" applyFill="1" applyBorder="1" applyAlignment="1">
      <alignment horizontal="center" vertical="center" wrapText="1" readingOrder="1"/>
    </xf>
    <xf numFmtId="0" fontId="72" fillId="0" borderId="102" xfId="0" applyFont="1" applyBorder="1" applyAlignment="1">
      <alignment horizontal="left" vertical="center" wrapText="1" readingOrder="1"/>
    </xf>
    <xf numFmtId="9" fontId="72" fillId="0" borderId="102" xfId="0" applyNumberFormat="1" applyFont="1" applyBorder="1" applyAlignment="1">
      <alignment horizontal="center" vertical="center" wrapText="1" readingOrder="1"/>
    </xf>
    <xf numFmtId="0" fontId="72" fillId="31" borderId="102" xfId="0" applyFont="1" applyFill="1" applyBorder="1" applyAlignment="1">
      <alignment horizontal="center" vertical="center" wrapText="1" readingOrder="1"/>
    </xf>
    <xf numFmtId="0" fontId="72" fillId="32" borderId="102" xfId="0" applyFont="1" applyFill="1" applyBorder="1" applyAlignment="1">
      <alignment horizontal="center" vertical="center" wrapText="1" readingOrder="1"/>
    </xf>
    <xf numFmtId="0" fontId="73" fillId="33" borderId="102" xfId="0" applyFont="1" applyFill="1" applyBorder="1" applyAlignment="1">
      <alignment horizontal="center" vertical="center" wrapText="1" readingOrder="1"/>
    </xf>
    <xf numFmtId="0" fontId="21" fillId="12" borderId="38" xfId="0" applyFont="1" applyFill="1" applyBorder="1" applyAlignment="1">
      <alignment horizontal="left" vertical="center"/>
    </xf>
    <xf numFmtId="0" fontId="75" fillId="12" borderId="38" xfId="0" applyFont="1" applyFill="1" applyBorder="1" applyAlignment="1">
      <alignment horizontal="center" vertical="center" wrapText="1"/>
    </xf>
    <xf numFmtId="0" fontId="76" fillId="25" borderId="38" xfId="0" applyFont="1" applyFill="1" applyBorder="1" applyAlignment="1">
      <alignment horizontal="center" vertical="center" wrapText="1" readingOrder="1"/>
    </xf>
    <xf numFmtId="0" fontId="77" fillId="12" borderId="38" xfId="0" applyFont="1" applyFill="1" applyBorder="1"/>
    <xf numFmtId="0" fontId="78" fillId="29" borderId="100" xfId="0" applyFont="1" applyFill="1" applyBorder="1" applyAlignment="1">
      <alignment horizontal="center" vertical="center" wrapText="1" readingOrder="1"/>
    </xf>
    <xf numFmtId="0" fontId="78" fillId="0" borderId="101" xfId="0" applyFont="1" applyBorder="1" applyAlignment="1">
      <alignment horizontal="center" vertical="center" wrapText="1" readingOrder="1"/>
    </xf>
    <xf numFmtId="0" fontId="78" fillId="0" borderId="101" xfId="0" applyFont="1" applyBorder="1" applyAlignment="1">
      <alignment horizontal="left" vertical="center" wrapText="1" readingOrder="1"/>
    </xf>
    <xf numFmtId="0" fontId="78" fillId="30" borderId="102" xfId="0" applyFont="1" applyFill="1" applyBorder="1" applyAlignment="1">
      <alignment horizontal="center" vertical="center" wrapText="1" readingOrder="1"/>
    </xf>
    <xf numFmtId="0" fontId="78" fillId="0" borderId="102" xfId="0" applyFont="1" applyBorder="1" applyAlignment="1">
      <alignment horizontal="center" vertical="center" wrapText="1" readingOrder="1"/>
    </xf>
    <xf numFmtId="0" fontId="78" fillId="0" borderId="102" xfId="0" applyFont="1" applyBorder="1" applyAlignment="1">
      <alignment horizontal="left" vertical="center" wrapText="1" readingOrder="1"/>
    </xf>
    <xf numFmtId="0" fontId="78" fillId="31" borderId="102" xfId="0" applyFont="1" applyFill="1" applyBorder="1" applyAlignment="1">
      <alignment horizontal="center" vertical="center" wrapText="1" readingOrder="1"/>
    </xf>
    <xf numFmtId="0" fontId="78" fillId="32" borderId="102" xfId="0" applyFont="1" applyFill="1" applyBorder="1" applyAlignment="1">
      <alignment horizontal="center" vertical="center" wrapText="1" readingOrder="1"/>
    </xf>
    <xf numFmtId="0" fontId="79" fillId="33" borderId="102" xfId="0" applyFont="1" applyFill="1" applyBorder="1" applyAlignment="1">
      <alignment horizontal="center" vertical="center" wrapText="1" readingOrder="1"/>
    </xf>
    <xf numFmtId="0" fontId="80" fillId="12" borderId="38" xfId="0" applyFont="1" applyFill="1" applyBorder="1" applyAlignment="1">
      <alignment horizontal="left" vertical="center" wrapText="1" readingOrder="1"/>
    </xf>
    <xf numFmtId="0" fontId="80" fillId="0" borderId="0" xfId="0" applyFont="1" applyAlignment="1">
      <alignment horizontal="left" vertical="center" wrapText="1" readingOrder="1"/>
    </xf>
    <xf numFmtId="0" fontId="77" fillId="0" borderId="0" xfId="0" applyFont="1"/>
    <xf numFmtId="0" fontId="81" fillId="0" borderId="0" xfId="0" applyFont="1" applyAlignment="1">
      <alignment horizontal="left" vertical="center" wrapText="1" readingOrder="1"/>
    </xf>
    <xf numFmtId="0" fontId="80" fillId="0" borderId="0" xfId="0" applyFont="1" applyAlignment="1">
      <alignment vertical="center"/>
    </xf>
    <xf numFmtId="0" fontId="82" fillId="0" borderId="0" xfId="0" applyFont="1"/>
    <xf numFmtId="0" fontId="83" fillId="0" borderId="0" xfId="0" applyFont="1"/>
    <xf numFmtId="0" fontId="12" fillId="12" borderId="38" xfId="0" applyFont="1" applyFill="1" applyBorder="1"/>
    <xf numFmtId="0" fontId="84" fillId="12" borderId="38" xfId="0" applyFont="1" applyFill="1" applyBorder="1"/>
    <xf numFmtId="0" fontId="4" fillId="12" borderId="104" xfId="0" applyFont="1" applyFill="1" applyBorder="1" applyAlignment="1">
      <alignment horizontal="center" vertical="center" wrapText="1" readingOrder="1"/>
    </xf>
    <xf numFmtId="0" fontId="4" fillId="12" borderId="105" xfId="0" applyFont="1" applyFill="1" applyBorder="1" applyAlignment="1">
      <alignment horizontal="center" vertical="center" wrapText="1" readingOrder="1"/>
    </xf>
    <xf numFmtId="0" fontId="4" fillId="12" borderId="19" xfId="0" applyFont="1" applyFill="1" applyBorder="1" applyAlignment="1">
      <alignment horizontal="center" vertical="center" wrapText="1" readingOrder="1"/>
    </xf>
    <xf numFmtId="0" fontId="85" fillId="12" borderId="19" xfId="0" applyFont="1" applyFill="1" applyBorder="1" applyAlignment="1">
      <alignment horizontal="left" vertical="center" wrapText="1" readingOrder="1"/>
    </xf>
    <xf numFmtId="9" fontId="4" fillId="12" borderId="108" xfId="0" applyNumberFormat="1" applyFont="1" applyFill="1" applyBorder="1" applyAlignment="1">
      <alignment horizontal="center" vertical="center" wrapText="1" readingOrder="1"/>
    </xf>
    <xf numFmtId="0" fontId="4" fillId="12" borderId="20" xfId="0" applyFont="1" applyFill="1" applyBorder="1" applyAlignment="1">
      <alignment horizontal="center" vertical="center" wrapText="1" readingOrder="1"/>
    </xf>
    <xf numFmtId="0" fontId="85" fillId="12" borderId="20" xfId="0" applyFont="1" applyFill="1" applyBorder="1" applyAlignment="1">
      <alignment horizontal="left" vertical="center" wrapText="1" readingOrder="1"/>
    </xf>
    <xf numFmtId="9" fontId="4" fillId="12" borderId="69" xfId="0" applyNumberFormat="1" applyFont="1" applyFill="1" applyBorder="1" applyAlignment="1">
      <alignment horizontal="center" vertical="center" wrapText="1" readingOrder="1"/>
    </xf>
    <xf numFmtId="0" fontId="85" fillId="12" borderId="69" xfId="0" applyFont="1" applyFill="1" applyBorder="1" applyAlignment="1">
      <alignment horizontal="center" vertical="center" wrapText="1" readingOrder="1"/>
    </xf>
    <xf numFmtId="0" fontId="4" fillId="12" borderId="56" xfId="0" applyFont="1" applyFill="1" applyBorder="1" applyAlignment="1">
      <alignment horizontal="center" vertical="center" wrapText="1" readingOrder="1"/>
    </xf>
    <xf numFmtId="0" fontId="85" fillId="12" borderId="56" xfId="0" applyFont="1" applyFill="1" applyBorder="1" applyAlignment="1">
      <alignment horizontal="left" vertical="center" wrapText="1" readingOrder="1"/>
    </xf>
    <xf numFmtId="0" fontId="85" fillId="12" borderId="81" xfId="0" applyFont="1" applyFill="1" applyBorder="1" applyAlignment="1">
      <alignment horizontal="center" vertical="center" wrapText="1" readingOrder="1"/>
    </xf>
    <xf numFmtId="0" fontId="10" fillId="12" borderId="38" xfId="0" applyFont="1" applyFill="1" applyBorder="1"/>
    <xf numFmtId="0" fontId="86" fillId="12" borderId="38" xfId="0" applyFont="1" applyFill="1" applyBorder="1"/>
    <xf numFmtId="0" fontId="10" fillId="0" borderId="0" xfId="0" applyFont="1"/>
    <xf numFmtId="0" fontId="87" fillId="0" borderId="102" xfId="0" applyFont="1" applyBorder="1" applyAlignment="1">
      <alignment horizontal="left" vertical="center" wrapText="1" readingOrder="1"/>
    </xf>
    <xf numFmtId="0" fontId="6" fillId="4"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0" xfId="0" applyFont="1"/>
    <xf numFmtId="0" fontId="0" fillId="0" borderId="0" xfId="0" applyFont="1" applyAlignment="1"/>
    <xf numFmtId="0" fontId="1"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2" fillId="0" borderId="9" xfId="0" applyFont="1" applyBorder="1"/>
    <xf numFmtId="0" fontId="2" fillId="0" borderId="10" xfId="0" applyFont="1" applyBorder="1"/>
    <xf numFmtId="0" fontId="2" fillId="0" borderId="11" xfId="0" applyFont="1" applyBorder="1"/>
    <xf numFmtId="0" fontId="2" fillId="0" borderId="4" xfId="0" applyFont="1" applyBorder="1"/>
    <xf numFmtId="0" fontId="2" fillId="0" borderId="12" xfId="0" applyFont="1" applyBorder="1"/>
    <xf numFmtId="0" fontId="4" fillId="3" borderId="5" xfId="0" applyFont="1" applyFill="1" applyBorder="1" applyAlignment="1">
      <alignment horizontal="center" vertical="center" wrapText="1"/>
    </xf>
    <xf numFmtId="164" fontId="4" fillId="3" borderId="8" xfId="0" applyNumberFormat="1" applyFont="1" applyFill="1" applyBorder="1" applyAlignment="1">
      <alignment horizontal="center" vertical="center" wrapText="1"/>
    </xf>
    <xf numFmtId="0" fontId="2" fillId="0" borderId="13" xfId="0" applyFont="1" applyBorder="1"/>
    <xf numFmtId="0" fontId="4" fillId="3" borderId="14" xfId="0" applyFont="1" applyFill="1" applyBorder="1" applyAlignment="1">
      <alignment horizontal="center" vertical="center" wrapText="1"/>
    </xf>
    <xf numFmtId="0" fontId="2" fillId="0" borderId="15" xfId="0" applyFont="1" applyBorder="1"/>
    <xf numFmtId="164" fontId="4" fillId="3" borderId="16"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0" borderId="17" xfId="0" applyFont="1" applyBorder="1"/>
    <xf numFmtId="0" fontId="12" fillId="0" borderId="24" xfId="0" applyFont="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2" fillId="0" borderId="31" xfId="0" applyFont="1" applyBorder="1"/>
    <xf numFmtId="0" fontId="2" fillId="0" borderId="32" xfId="0" applyFont="1" applyBorder="1"/>
    <xf numFmtId="0" fontId="13" fillId="0" borderId="26" xfId="0" applyFont="1" applyBorder="1" applyAlignment="1">
      <alignment horizontal="center" vertical="center" wrapText="1"/>
    </xf>
    <xf numFmtId="0" fontId="2" fillId="0" borderId="33" xfId="0" applyFont="1" applyBorder="1"/>
    <xf numFmtId="0" fontId="13" fillId="11" borderId="28" xfId="0" applyFont="1" applyFill="1" applyBorder="1" applyAlignment="1">
      <alignment horizontal="center" vertical="center" wrapText="1"/>
    </xf>
    <xf numFmtId="0" fontId="2" fillId="0" borderId="29" xfId="0" applyFont="1" applyBorder="1"/>
    <xf numFmtId="0" fontId="2" fillId="0" borderId="30" xfId="0" applyFont="1" applyBorder="1"/>
    <xf numFmtId="0" fontId="13" fillId="12" borderId="28" xfId="0" applyFont="1" applyFill="1" applyBorder="1" applyAlignment="1">
      <alignment horizontal="center" vertical="center" wrapText="1"/>
    </xf>
    <xf numFmtId="0" fontId="14" fillId="14" borderId="34" xfId="0" applyFont="1" applyFill="1" applyBorder="1" applyAlignment="1">
      <alignment horizontal="left" vertical="center" wrapText="1"/>
    </xf>
    <xf numFmtId="0" fontId="2" fillId="0" borderId="36" xfId="0" applyFont="1" applyBorder="1"/>
    <xf numFmtId="0" fontId="2" fillId="0" borderId="37" xfId="0" applyFont="1" applyBorder="1"/>
    <xf numFmtId="49" fontId="17" fillId="9" borderId="45" xfId="0" applyNumberFormat="1" applyFont="1" applyFill="1" applyBorder="1" applyAlignment="1">
      <alignment horizontal="center" vertical="center" wrapText="1"/>
    </xf>
    <xf numFmtId="0" fontId="2" fillId="0" borderId="47" xfId="0" applyFont="1" applyBorder="1"/>
    <xf numFmtId="0" fontId="19" fillId="9" borderId="45" xfId="0" applyFont="1" applyFill="1" applyBorder="1" applyAlignment="1">
      <alignment horizontal="center" vertical="center" wrapText="1"/>
    </xf>
    <xf numFmtId="49" fontId="18" fillId="19" borderId="45" xfId="0" applyNumberFormat="1" applyFont="1" applyFill="1" applyBorder="1" applyAlignment="1">
      <alignment horizontal="center" vertical="center" wrapText="1"/>
    </xf>
    <xf numFmtId="0" fontId="20" fillId="7" borderId="48" xfId="0" applyFont="1" applyFill="1" applyBorder="1" applyAlignment="1">
      <alignment horizontal="center" vertical="center" wrapText="1"/>
    </xf>
    <xf numFmtId="0" fontId="2" fillId="0" borderId="49" xfId="0" applyFont="1" applyBorder="1"/>
    <xf numFmtId="0" fontId="20" fillId="15" borderId="50" xfId="0" applyFont="1" applyFill="1" applyBorder="1" applyAlignment="1">
      <alignment horizontal="center" vertical="center" wrapText="1"/>
    </xf>
    <xf numFmtId="0" fontId="2" fillId="0" borderId="51" xfId="0" applyFont="1" applyBorder="1"/>
    <xf numFmtId="0" fontId="20" fillId="16" borderId="48" xfId="0" applyFont="1" applyFill="1" applyBorder="1" applyAlignment="1">
      <alignment horizontal="center" vertical="center" wrapText="1"/>
    </xf>
    <xf numFmtId="0" fontId="14" fillId="14" borderId="39" xfId="0" applyFont="1" applyFill="1" applyBorder="1" applyAlignment="1">
      <alignment horizontal="left" vertical="center" wrapText="1"/>
    </xf>
    <xf numFmtId="0" fontId="2" fillId="0" borderId="41" xfId="0" applyFont="1" applyBorder="1"/>
    <xf numFmtId="0" fontId="2" fillId="0" borderId="42" xfId="0" applyFont="1" applyBorder="1"/>
    <xf numFmtId="0" fontId="2" fillId="0" borderId="35" xfId="0" applyFont="1" applyBorder="1"/>
    <xf numFmtId="0" fontId="16" fillId="7" borderId="39" xfId="0" applyFont="1" applyFill="1" applyBorder="1" applyAlignment="1">
      <alignment horizontal="center" vertical="center" wrapText="1"/>
    </xf>
    <xf numFmtId="0" fontId="2" fillId="0" borderId="40" xfId="0" applyFont="1" applyBorder="1"/>
    <xf numFmtId="0" fontId="16" fillId="15" borderId="34" xfId="0" applyFont="1" applyFill="1" applyBorder="1" applyAlignment="1">
      <alignment horizontal="center" vertical="center" wrapText="1"/>
    </xf>
    <xf numFmtId="0" fontId="16" fillId="16" borderId="34" xfId="0" applyFont="1" applyFill="1" applyBorder="1" applyAlignment="1">
      <alignment horizontal="center" vertical="center" wrapText="1"/>
    </xf>
    <xf numFmtId="0" fontId="18" fillId="9" borderId="45" xfId="0" applyFont="1" applyFill="1" applyBorder="1" applyAlignment="1">
      <alignment horizontal="center" vertical="center" wrapText="1"/>
    </xf>
    <xf numFmtId="0" fontId="2" fillId="0" borderId="46" xfId="0" applyFont="1" applyBorder="1"/>
    <xf numFmtId="0" fontId="13" fillId="13" borderId="34" xfId="0" applyFont="1" applyFill="1" applyBorder="1" applyAlignment="1">
      <alignment horizontal="left" vertical="center" wrapText="1"/>
    </xf>
    <xf numFmtId="0" fontId="13" fillId="13" borderId="39" xfId="0" applyFont="1" applyFill="1" applyBorder="1" applyAlignment="1">
      <alignment horizontal="left" vertical="center" wrapText="1"/>
    </xf>
    <xf numFmtId="0" fontId="15" fillId="0" borderId="70" xfId="0" applyFont="1" applyBorder="1" applyAlignment="1">
      <alignment horizontal="center" vertical="center"/>
    </xf>
    <xf numFmtId="0" fontId="2" fillId="0" borderId="53" xfId="0" applyFont="1" applyBorder="1"/>
    <xf numFmtId="0" fontId="2" fillId="0" borderId="73" xfId="0" applyFont="1" applyBorder="1"/>
    <xf numFmtId="0" fontId="15" fillId="12" borderId="72" xfId="0" applyFont="1" applyFill="1" applyBorder="1" applyAlignment="1">
      <alignment horizontal="center" vertical="center"/>
    </xf>
    <xf numFmtId="0" fontId="2" fillId="0" borderId="54" xfId="0" applyFont="1" applyBorder="1"/>
    <xf numFmtId="0" fontId="2" fillId="0" borderId="65" xfId="0" applyFont="1" applyBorder="1"/>
    <xf numFmtId="0" fontId="15" fillId="0" borderId="77" xfId="0" applyFont="1" applyBorder="1" applyAlignment="1">
      <alignment horizontal="center" vertical="center"/>
    </xf>
    <xf numFmtId="0" fontId="22" fillId="0" borderId="53" xfId="0" applyFont="1" applyBorder="1" applyAlignment="1">
      <alignment horizontal="center" vertical="center"/>
    </xf>
    <xf numFmtId="0" fontId="15" fillId="12" borderId="70" xfId="0" applyFont="1" applyFill="1" applyBorder="1" applyAlignment="1">
      <alignment horizontal="center" vertical="center"/>
    </xf>
    <xf numFmtId="0" fontId="3" fillId="0" borderId="24" xfId="0" applyFont="1" applyBorder="1" applyAlignment="1">
      <alignment horizontal="center" vertical="center" wrapText="1"/>
    </xf>
    <xf numFmtId="0" fontId="11" fillId="0" borderId="24" xfId="0" applyFont="1" applyBorder="1" applyAlignment="1">
      <alignment horizontal="center" vertical="center" wrapText="1"/>
    </xf>
    <xf numFmtId="0" fontId="2" fillId="0" borderId="83" xfId="0" applyFont="1" applyBorder="1"/>
    <xf numFmtId="0" fontId="11" fillId="11" borderId="34" xfId="0" applyFont="1" applyFill="1" applyBorder="1" applyAlignment="1">
      <alignment horizontal="center" vertical="center" wrapText="1"/>
    </xf>
    <xf numFmtId="0" fontId="11" fillId="12" borderId="34" xfId="0" applyFont="1" applyFill="1" applyBorder="1" applyAlignment="1">
      <alignment horizontal="center" vertical="center" wrapText="1"/>
    </xf>
    <xf numFmtId="0" fontId="11" fillId="13" borderId="34"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1" fillId="16" borderId="34" xfId="0" applyFont="1" applyFill="1" applyBorder="1" applyAlignment="1">
      <alignment horizontal="center" vertical="center" wrapText="1"/>
    </xf>
    <xf numFmtId="0" fontId="11" fillId="7" borderId="93" xfId="0" applyFont="1" applyFill="1" applyBorder="1" applyAlignment="1">
      <alignment horizontal="center" vertical="center" wrapText="1"/>
    </xf>
    <xf numFmtId="0" fontId="11" fillId="15" borderId="50" xfId="0" applyFont="1" applyFill="1" applyBorder="1" applyAlignment="1">
      <alignment horizontal="center" vertical="center" wrapText="1"/>
    </xf>
    <xf numFmtId="0" fontId="11" fillId="16" borderId="94" xfId="0" applyFont="1" applyFill="1" applyBorder="1" applyAlignment="1">
      <alignment horizontal="center" vertical="center" wrapText="1"/>
    </xf>
    <xf numFmtId="0" fontId="2" fillId="0" borderId="95" xfId="0" applyFont="1" applyBorder="1"/>
    <xf numFmtId="49" fontId="11" fillId="17" borderId="87" xfId="0" applyNumberFormat="1" applyFont="1" applyFill="1" applyBorder="1" applyAlignment="1">
      <alignment horizontal="center" vertical="center" wrapText="1"/>
    </xf>
    <xf numFmtId="0" fontId="2" fillId="0" borderId="88" xfId="0" applyFont="1" applyBorder="1"/>
    <xf numFmtId="0" fontId="2" fillId="0" borderId="89" xfId="0" applyFont="1" applyBorder="1"/>
    <xf numFmtId="0" fontId="11" fillId="17" borderId="34" xfId="0" applyFont="1" applyFill="1" applyBorder="1" applyAlignment="1">
      <alignment horizontal="center" vertical="center" wrapText="1"/>
    </xf>
    <xf numFmtId="0" fontId="11" fillId="13" borderId="39" xfId="0" applyFont="1" applyFill="1" applyBorder="1" applyAlignment="1">
      <alignment horizontal="left" vertical="center" wrapText="1"/>
    </xf>
    <xf numFmtId="0" fontId="3" fillId="14" borderId="39" xfId="0" applyFont="1" applyFill="1" applyBorder="1" applyAlignment="1">
      <alignment horizontal="left" vertical="center" wrapText="1"/>
    </xf>
    <xf numFmtId="0" fontId="11" fillId="25" borderId="34" xfId="0" applyFont="1" applyFill="1" applyBorder="1" applyAlignment="1">
      <alignment horizontal="left" vertical="center" wrapText="1"/>
    </xf>
    <xf numFmtId="0" fontId="11" fillId="0" borderId="31" xfId="0" applyFont="1" applyBorder="1" applyAlignment="1">
      <alignment horizontal="center" vertical="center" wrapText="1"/>
    </xf>
    <xf numFmtId="0" fontId="11" fillId="7" borderId="84" xfId="0" applyFont="1" applyFill="1" applyBorder="1" applyAlignment="1">
      <alignment horizontal="center" vertical="center" wrapText="1"/>
    </xf>
    <xf numFmtId="0" fontId="2" fillId="0" borderId="85" xfId="0" applyFont="1" applyBorder="1"/>
    <xf numFmtId="0" fontId="69" fillId="0" borderId="0" xfId="0" applyFont="1" applyAlignment="1">
      <alignment horizontal="center" vertical="center"/>
    </xf>
    <xf numFmtId="0" fontId="74" fillId="0" borderId="0" xfId="0" applyFont="1" applyAlignment="1">
      <alignment horizontal="center" vertical="center"/>
    </xf>
    <xf numFmtId="0" fontId="4" fillId="12" borderId="72" xfId="0" applyFont="1" applyFill="1" applyBorder="1" applyAlignment="1">
      <alignment horizontal="center" vertical="center" wrapText="1" readingOrder="1"/>
    </xf>
    <xf numFmtId="0" fontId="2" fillId="0" borderId="110" xfId="0" applyFont="1" applyBorder="1"/>
    <xf numFmtId="0" fontId="6" fillId="12" borderId="1" xfId="0" applyFont="1" applyFill="1" applyBorder="1" applyAlignment="1">
      <alignment horizontal="center" vertical="center" wrapText="1" readingOrder="1"/>
    </xf>
    <xf numFmtId="0" fontId="4" fillId="12" borderId="1" xfId="0" applyFont="1" applyFill="1" applyBorder="1" applyAlignment="1">
      <alignment horizontal="center" vertical="center" wrapText="1" readingOrder="1"/>
    </xf>
    <xf numFmtId="0" fontId="2" fillId="0" borderId="103" xfId="0" applyFont="1" applyBorder="1"/>
    <xf numFmtId="0" fontId="4" fillId="12" borderId="106" xfId="0" applyFont="1" applyFill="1" applyBorder="1" applyAlignment="1">
      <alignment horizontal="center" vertical="center" wrapText="1" readingOrder="1"/>
    </xf>
    <xf numFmtId="0" fontId="4" fillId="12" borderId="107" xfId="0" applyFont="1" applyFill="1" applyBorder="1" applyAlignment="1">
      <alignment horizontal="center" vertical="center" wrapText="1" readingOrder="1"/>
    </xf>
    <xf numFmtId="0" fontId="4" fillId="12" borderId="70" xfId="0" applyFont="1" applyFill="1" applyBorder="1" applyAlignment="1">
      <alignment horizontal="center" vertical="center" wrapText="1" readingOrder="1"/>
    </xf>
    <xf numFmtId="0" fontId="2" fillId="0" borderId="109" xfId="0" applyFont="1" applyBorder="1"/>
    <xf numFmtId="0" fontId="84" fillId="12" borderId="111" xfId="0" applyFont="1" applyFill="1" applyBorder="1" applyAlignment="1">
      <alignment horizontal="left" vertical="center" wrapText="1"/>
    </xf>
    <xf numFmtId="0" fontId="3" fillId="0" borderId="71" xfId="0" applyFont="1" applyBorder="1" applyAlignment="1">
      <alignment vertical="center" wrapText="1"/>
    </xf>
    <xf numFmtId="0" fontId="3" fillId="0" borderId="71" xfId="0" applyFont="1" applyBorder="1" applyAlignment="1">
      <alignment horizontal="left" vertical="center" wrapText="1"/>
    </xf>
    <xf numFmtId="0" fontId="3" fillId="12" borderId="71" xfId="0" applyFont="1" applyFill="1" applyBorder="1" applyAlignment="1">
      <alignment vertical="center" wrapText="1"/>
    </xf>
    <xf numFmtId="0" fontId="3" fillId="0" borderId="75" xfId="0" applyFont="1" applyBorder="1" applyAlignment="1">
      <alignment vertical="center" wrapText="1"/>
    </xf>
    <xf numFmtId="0" fontId="3" fillId="0" borderId="76" xfId="0" applyFont="1" applyBorder="1" applyAlignment="1">
      <alignment vertical="center" wrapText="1"/>
    </xf>
    <xf numFmtId="0" fontId="3" fillId="12" borderId="80" xfId="0" applyFont="1" applyFill="1" applyBorder="1" applyAlignment="1">
      <alignment wrapText="1"/>
    </xf>
    <xf numFmtId="0" fontId="27" fillId="0" borderId="35" xfId="0" applyFont="1" applyBorder="1" applyAlignment="1">
      <alignment vertical="top" wrapText="1"/>
    </xf>
    <xf numFmtId="0" fontId="33" fillId="0" borderId="35" xfId="0" applyFont="1" applyBorder="1" applyAlignment="1">
      <alignment vertical="center" wrapText="1"/>
    </xf>
    <xf numFmtId="0" fontId="25" fillId="0" borderId="35" xfId="0" applyFont="1" applyBorder="1" applyAlignment="1">
      <alignment vertical="center" wrapText="1"/>
    </xf>
    <xf numFmtId="0" fontId="35" fillId="12" borderId="3" xfId="0" applyFont="1" applyFill="1" applyBorder="1" applyAlignment="1">
      <alignment vertical="center" wrapText="1"/>
    </xf>
    <xf numFmtId="0" fontId="36" fillId="12" borderId="113" xfId="0" applyFont="1" applyFill="1" applyBorder="1" applyAlignment="1">
      <alignment vertical="center" wrapText="1"/>
    </xf>
    <xf numFmtId="0" fontId="37" fillId="0" borderId="35" xfId="0" applyFont="1" applyBorder="1" applyAlignment="1">
      <alignment vertical="center" wrapText="1"/>
    </xf>
    <xf numFmtId="0" fontId="31" fillId="11" borderId="111" xfId="0" applyFont="1" applyFill="1" applyBorder="1" applyAlignment="1">
      <alignment horizontal="left" vertical="center" wrapText="1"/>
    </xf>
    <xf numFmtId="0" fontId="41" fillId="0" borderId="86" xfId="0" applyFont="1" applyBorder="1" applyAlignment="1">
      <alignment vertical="center" wrapText="1"/>
    </xf>
    <xf numFmtId="0" fontId="43" fillId="0" borderId="35" xfId="0" applyFont="1" applyBorder="1" applyAlignment="1">
      <alignment horizontal="left" vertical="top" wrapText="1"/>
    </xf>
    <xf numFmtId="0" fontId="45" fillId="12" borderId="35" xfId="0" applyFont="1" applyFill="1" applyBorder="1" applyAlignment="1">
      <alignment horizontal="center" vertical="center" wrapText="1"/>
    </xf>
    <xf numFmtId="0" fontId="44" fillId="0" borderId="35" xfId="0" applyFont="1" applyBorder="1" applyAlignment="1">
      <alignment vertical="center" wrapText="1"/>
    </xf>
    <xf numFmtId="0" fontId="42" fillId="0" borderId="35" xfId="0" applyFont="1" applyBorder="1" applyAlignment="1">
      <alignment horizontal="center" vertical="center" wrapText="1"/>
    </xf>
    <xf numFmtId="0" fontId="23" fillId="0" borderId="35" xfId="0" applyFont="1" applyBorder="1" applyAlignment="1">
      <alignment vertical="center" wrapText="1"/>
    </xf>
    <xf numFmtId="0" fontId="50" fillId="0" borderId="35" xfId="0" applyFont="1" applyBorder="1" applyAlignment="1">
      <alignment vertical="top" wrapText="1"/>
    </xf>
    <xf numFmtId="0" fontId="3" fillId="0" borderId="35" xfId="0" applyFont="1" applyBorder="1" applyAlignment="1">
      <alignment vertical="top" wrapText="1"/>
    </xf>
    <xf numFmtId="0" fontId="3" fillId="0" borderId="82" xfId="0" applyFont="1" applyBorder="1" applyAlignment="1">
      <alignment vertical="center" wrapText="1"/>
    </xf>
    <xf numFmtId="0" fontId="23" fillId="0" borderId="91" xfId="0" applyFont="1" applyBorder="1" applyAlignment="1">
      <alignment vertical="top" wrapText="1"/>
    </xf>
    <xf numFmtId="0" fontId="23" fillId="0" borderId="112" xfId="0" applyFont="1" applyBorder="1" applyAlignment="1">
      <alignment vertical="top" wrapText="1"/>
    </xf>
    <xf numFmtId="0" fontId="15" fillId="0" borderId="112" xfId="0" applyFont="1" applyBorder="1" applyAlignment="1">
      <alignment vertical="top" wrapText="1"/>
    </xf>
    <xf numFmtId="0" fontId="5" fillId="0" borderId="112" xfId="0" applyFont="1" applyBorder="1" applyAlignment="1">
      <alignment vertical="top" wrapText="1"/>
    </xf>
    <xf numFmtId="0" fontId="23" fillId="24" borderId="112" xfId="0" applyFont="1" applyFill="1" applyBorder="1" applyAlignment="1">
      <alignment vertical="top" wrapText="1"/>
    </xf>
    <xf numFmtId="0" fontId="23" fillId="0" borderId="112" xfId="0" applyFont="1" applyBorder="1" applyAlignment="1">
      <alignment horizontal="left" vertical="center" wrapText="1"/>
    </xf>
    <xf numFmtId="0" fontId="97" fillId="0" borderId="112" xfId="0" applyFont="1" applyBorder="1" applyAlignment="1">
      <alignment wrapText="1"/>
    </xf>
  </cellXfs>
  <cellStyles count="1">
    <cellStyle name="Normal" xfId="0" builtinId="0"/>
  </cellStyles>
  <dxfs count="286">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FF66"/>
          <bgColor rgb="FFFFFF66"/>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285"/>
      <tableStyleElement type="firstRowStripe" dxfId="284"/>
      <tableStyleElement type="secondRowStripe" dxfId="2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333333"/>
                </a:solidFill>
                <a:latin typeface="Calibri"/>
              </a:defRPr>
            </a:pPr>
            <a:r>
              <a:rPr lang="es-CO" sz="1800" b="1" i="0">
                <a:solidFill>
                  <a:srgbClr val="333333"/>
                </a:solidFill>
                <a:latin typeface="Calibri"/>
              </a:rPr>
              <a:t>Cantidad de Riesgos por Proceso</a:t>
            </a:r>
          </a:p>
        </c:rich>
      </c:tx>
      <c:layout/>
      <c:overlay val="0"/>
    </c:title>
    <c:autoTitleDeleted val="0"/>
    <c:plotArea>
      <c:layout/>
      <c:barChart>
        <c:barDir val="bar"/>
        <c:grouping val="clustered"/>
        <c:varyColors val="1"/>
        <c:ser>
          <c:idx val="0"/>
          <c:order val="0"/>
          <c:spPr>
            <a:solidFill>
              <a:srgbClr val="33CCCC"/>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Portada!$A$10:$A$23</c:f>
              <c:strCache>
                <c:ptCount val="14"/>
                <c:pt idx="0">
                  <c:v>Dirección y Planeación</c:v>
                </c:pt>
                <c:pt idx="1">
                  <c:v>Divulgación y Comunicación</c:v>
                </c:pt>
                <c:pt idx="2">
                  <c:v>Atención al Ciudadano</c:v>
                </c:pt>
                <c:pt idx="3">
                  <c:v>Investigación y Desarrollo Pedagógico</c:v>
                </c:pt>
                <c:pt idx="4">
                  <c:v>Gestión Documental</c:v>
                </c:pt>
                <c:pt idx="5">
                  <c:v>Gestión de Talento Humano</c:v>
                </c:pt>
                <c:pt idx="6">
                  <c:v>Gestión de Recursos Físicos y Ambiental</c:v>
                </c:pt>
                <c:pt idx="7">
                  <c:v>Gestión Financiera</c:v>
                </c:pt>
                <c:pt idx="8">
                  <c:v>Control Interno Disciplinario</c:v>
                </c:pt>
                <c:pt idx="9">
                  <c:v>Gestión Contractual</c:v>
                </c:pt>
                <c:pt idx="10">
                  <c:v>Gestión Jurídica</c:v>
                </c:pt>
                <c:pt idx="11">
                  <c:v>Gestión Tecnológica</c:v>
                </c:pt>
                <c:pt idx="12">
                  <c:v>Mejoramiento Integral y Continuo</c:v>
                </c:pt>
                <c:pt idx="13">
                  <c:v>Evaluación y Control</c:v>
                </c:pt>
              </c:strCache>
            </c:strRef>
          </c:cat>
          <c:val>
            <c:numRef>
              <c:f>Portada!$N$10:$N$23</c:f>
              <c:numCache>
                <c:formatCode>General</c:formatCode>
                <c:ptCount val="14"/>
                <c:pt idx="0">
                  <c:v>2</c:v>
                </c:pt>
                <c:pt idx="1">
                  <c:v>3</c:v>
                </c:pt>
                <c:pt idx="2">
                  <c:v>2</c:v>
                </c:pt>
                <c:pt idx="3">
                  <c:v>4</c:v>
                </c:pt>
                <c:pt idx="4">
                  <c:v>3</c:v>
                </c:pt>
                <c:pt idx="5">
                  <c:v>1</c:v>
                </c:pt>
                <c:pt idx="6">
                  <c:v>2</c:v>
                </c:pt>
                <c:pt idx="7">
                  <c:v>3</c:v>
                </c:pt>
                <c:pt idx="8">
                  <c:v>1</c:v>
                </c:pt>
                <c:pt idx="9">
                  <c:v>7</c:v>
                </c:pt>
                <c:pt idx="10">
                  <c:v>2</c:v>
                </c:pt>
                <c:pt idx="11">
                  <c:v>4</c:v>
                </c:pt>
                <c:pt idx="12">
                  <c:v>1</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E0-4DE8-A735-4632C1B33D4F}"/>
            </c:ext>
          </c:extLst>
        </c:ser>
        <c:dLbls>
          <c:showLegendKey val="0"/>
          <c:showVal val="0"/>
          <c:showCatName val="0"/>
          <c:showSerName val="0"/>
          <c:showPercent val="0"/>
          <c:showBubbleSize val="0"/>
        </c:dLbls>
        <c:gapWidth val="150"/>
        <c:axId val="2094303404"/>
        <c:axId val="254629773"/>
      </c:barChart>
      <c:catAx>
        <c:axId val="2094303404"/>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i="0">
                <a:solidFill>
                  <a:srgbClr val="000000"/>
                </a:solidFill>
                <a:latin typeface="Calibri"/>
              </a:defRPr>
            </a:pPr>
            <a:endParaRPr lang="es-CO"/>
          </a:p>
        </c:txPr>
        <c:crossAx val="254629773"/>
        <c:crosses val="autoZero"/>
        <c:auto val="1"/>
        <c:lblAlgn val="ctr"/>
        <c:lblOffset val="100"/>
        <c:noMultiLvlLbl val="1"/>
      </c:catAx>
      <c:valAx>
        <c:axId val="25462977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spPr>
          <a:ln/>
        </c:spPr>
        <c:txPr>
          <a:bodyPr/>
          <a:lstStyle/>
          <a:p>
            <a:pPr lvl="0">
              <a:defRPr b="0" i="0">
                <a:solidFill>
                  <a:srgbClr val="000000"/>
                </a:solidFill>
                <a:latin typeface="Calibri"/>
              </a:defRPr>
            </a:pPr>
            <a:endParaRPr lang="es-CO"/>
          </a:p>
        </c:txPr>
        <c:crossAx val="2094303404"/>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333333"/>
                </a:solidFill>
                <a:latin typeface="Calibri"/>
              </a:defRPr>
            </a:pPr>
            <a:r>
              <a:rPr lang="es-CO" sz="1600" b="1" i="0">
                <a:solidFill>
                  <a:srgbClr val="333333"/>
                </a:solidFill>
                <a:latin typeface="Calibri"/>
              </a:rPr>
              <a:t>Proporción por Tipo de Riesgos</a:t>
            </a:r>
          </a:p>
        </c:rich>
      </c:tx>
      <c:layout/>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dPt>
            <c:idx val="0"/>
            <c:invertIfNegative val="1"/>
            <c:bubble3D val="0"/>
            <c:spPr>
              <a:solidFill>
                <a:srgbClr val="33CCCC"/>
              </a:solidFill>
              <a:ln cmpd="sng">
                <a:solidFill>
                  <a:srgbClr val="000000"/>
                </a:solidFill>
              </a:ln>
            </c:spPr>
            <c:extLst>
              <c:ext xmlns:c16="http://schemas.microsoft.com/office/drawing/2014/chart" uri="{C3380CC4-5D6E-409C-BE32-E72D297353CC}">
                <c16:uniqueId val="{00000001-B872-4FE8-AF76-FB5FA6769606}"/>
              </c:ext>
            </c:extLst>
          </c:dPt>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Portada!$B$9:$M$9</c:f>
              <c:strCache>
                <c:ptCount val="12"/>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pt idx="10">
                  <c:v>Cumplimiento</c:v>
                </c:pt>
                <c:pt idx="11">
                  <c:v>Fraude</c:v>
                </c:pt>
              </c:strCache>
            </c:strRef>
          </c:cat>
          <c:val>
            <c:numRef>
              <c:f>Portada!$B$24:$M$24</c:f>
              <c:numCache>
                <c:formatCode>General</c:formatCode>
                <c:ptCount val="12"/>
                <c:pt idx="0">
                  <c:v>9</c:v>
                </c:pt>
                <c:pt idx="1">
                  <c:v>2</c:v>
                </c:pt>
                <c:pt idx="2">
                  <c:v>4</c:v>
                </c:pt>
                <c:pt idx="3">
                  <c:v>1</c:v>
                </c:pt>
                <c:pt idx="4">
                  <c:v>2</c:v>
                </c:pt>
                <c:pt idx="5">
                  <c:v>2</c:v>
                </c:pt>
                <c:pt idx="6">
                  <c:v>1</c:v>
                </c:pt>
                <c:pt idx="7">
                  <c:v>4</c:v>
                </c:pt>
                <c:pt idx="8">
                  <c:v>0</c:v>
                </c:pt>
                <c:pt idx="9">
                  <c:v>11</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872-4FE8-AF76-FB5FA6769606}"/>
            </c:ext>
          </c:extLst>
        </c:ser>
        <c:dLbls>
          <c:showLegendKey val="0"/>
          <c:showVal val="0"/>
          <c:showCatName val="0"/>
          <c:showSerName val="0"/>
          <c:showPercent val="0"/>
          <c:showBubbleSize val="0"/>
        </c:dLbls>
        <c:gapWidth val="150"/>
        <c:axId val="320450366"/>
        <c:axId val="1715504288"/>
      </c:barChart>
      <c:catAx>
        <c:axId val="320450366"/>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1715504288"/>
        <c:crosses val="autoZero"/>
        <c:auto val="1"/>
        <c:lblAlgn val="ctr"/>
        <c:lblOffset val="100"/>
        <c:noMultiLvlLbl val="1"/>
      </c:catAx>
      <c:valAx>
        <c:axId val="171550428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spPr>
          <a:ln/>
        </c:spPr>
        <c:txPr>
          <a:bodyPr/>
          <a:lstStyle/>
          <a:p>
            <a:pPr lvl="0">
              <a:defRPr b="0" i="0">
                <a:solidFill>
                  <a:srgbClr val="000000"/>
                </a:solidFill>
                <a:latin typeface="+mn-lt"/>
              </a:defRPr>
            </a:pPr>
            <a:endParaRPr lang="es-CO"/>
          </a:p>
        </c:txPr>
        <c:crossAx val="320450366"/>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257175</xdr:colOff>
      <xdr:row>24</xdr:row>
      <xdr:rowOff>95250</xdr:rowOff>
    </xdr:from>
    <xdr:ext cx="8010525" cy="5057775"/>
    <xdr:graphicFrame macro="">
      <xdr:nvGraphicFramePr>
        <xdr:cNvPr id="710194954"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123825</xdr:colOff>
      <xdr:row>24</xdr:row>
      <xdr:rowOff>76200</xdr:rowOff>
    </xdr:from>
    <xdr:ext cx="8286750" cy="5048250"/>
    <xdr:graphicFrame macro="">
      <xdr:nvGraphicFramePr>
        <xdr:cNvPr id="1985671062" name="Chart 2"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2371725</xdr:colOff>
      <xdr:row>1</xdr:row>
      <xdr:rowOff>57150</xdr:rowOff>
    </xdr:from>
    <xdr:ext cx="7515225" cy="942975"/>
    <xdr:sp macro="" textlink="">
      <xdr:nvSpPr>
        <xdr:cNvPr id="3" name="Shape 3"/>
        <xdr:cNvSpPr/>
      </xdr:nvSpPr>
      <xdr:spPr>
        <a:xfrm>
          <a:off x="1593150" y="3313275"/>
          <a:ext cx="7505700" cy="9334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800"/>
            <a:buFont typeface="Calibri"/>
            <a:buNone/>
          </a:pPr>
          <a:r>
            <a:rPr lang="en-US" sz="1800" b="1" i="0" u="none" strike="noStrike">
              <a:solidFill>
                <a:srgbClr val="000000"/>
              </a:solidFill>
              <a:latin typeface="Calibri"/>
              <a:ea typeface="Calibri"/>
              <a:cs typeface="Calibri"/>
              <a:sym typeface="Calibri"/>
            </a:rPr>
            <a:t>METODOLOGÍA ADMINISTRACIÓN DE RIESGOS</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1</xdr:row>
      <xdr:rowOff>171450</xdr:rowOff>
    </xdr:from>
    <xdr:ext cx="723900" cy="552450"/>
    <xdr:pic>
      <xdr:nvPicPr>
        <xdr:cNvPr id="2" name="image6.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xdr:col>
      <xdr:colOff>1781175</xdr:colOff>
      <xdr:row>11</xdr:row>
      <xdr:rowOff>971550</xdr:rowOff>
    </xdr:from>
    <xdr:ext cx="2076450" cy="904875"/>
    <xdr:pic>
      <xdr:nvPicPr>
        <xdr:cNvPr id="3"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xdr:col>
      <xdr:colOff>1781175</xdr:colOff>
      <xdr:row>12</xdr:row>
      <xdr:rowOff>971550</xdr:rowOff>
    </xdr:from>
    <xdr:ext cx="2076450" cy="904875"/>
    <xdr:pic>
      <xdr:nvPicPr>
        <xdr:cNvPr id="4"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xdr:col>
      <xdr:colOff>1781175</xdr:colOff>
      <xdr:row>13</xdr:row>
      <xdr:rowOff>971550</xdr:rowOff>
    </xdr:from>
    <xdr:ext cx="2076450" cy="904875"/>
    <xdr:pic>
      <xdr:nvPicPr>
        <xdr:cNvPr id="5"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xdr:col>
      <xdr:colOff>1781175</xdr:colOff>
      <xdr:row>14</xdr:row>
      <xdr:rowOff>971550</xdr:rowOff>
    </xdr:from>
    <xdr:ext cx="2076450" cy="904875"/>
    <xdr:pic>
      <xdr:nvPicPr>
        <xdr:cNvPr id="6"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xdr:col>
      <xdr:colOff>1781175</xdr:colOff>
      <xdr:row>15</xdr:row>
      <xdr:rowOff>971550</xdr:rowOff>
    </xdr:from>
    <xdr:ext cx="2076450" cy="904875"/>
    <xdr:pic>
      <xdr:nvPicPr>
        <xdr:cNvPr id="7"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xdr:col>
      <xdr:colOff>1724025</xdr:colOff>
      <xdr:row>16</xdr:row>
      <xdr:rowOff>914400</xdr:rowOff>
    </xdr:from>
    <xdr:ext cx="2190750" cy="952500"/>
    <xdr:pic>
      <xdr:nvPicPr>
        <xdr:cNvPr id="8"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53</xdr:col>
      <xdr:colOff>1724025</xdr:colOff>
      <xdr:row>17</xdr:row>
      <xdr:rowOff>914400</xdr:rowOff>
    </xdr:from>
    <xdr:ext cx="2190750" cy="952500"/>
    <xdr:pic>
      <xdr:nvPicPr>
        <xdr:cNvPr id="9"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53</xdr:col>
      <xdr:colOff>1724025</xdr:colOff>
      <xdr:row>18</xdr:row>
      <xdr:rowOff>914400</xdr:rowOff>
    </xdr:from>
    <xdr:ext cx="2190750" cy="952500"/>
    <xdr:pic>
      <xdr:nvPicPr>
        <xdr:cNvPr id="10"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53</xdr:col>
      <xdr:colOff>1724025</xdr:colOff>
      <xdr:row>19</xdr:row>
      <xdr:rowOff>914400</xdr:rowOff>
    </xdr:from>
    <xdr:ext cx="2190750" cy="952500"/>
    <xdr:pic>
      <xdr:nvPicPr>
        <xdr:cNvPr id="11"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53</xdr:col>
      <xdr:colOff>1724025</xdr:colOff>
      <xdr:row>20</xdr:row>
      <xdr:rowOff>914400</xdr:rowOff>
    </xdr:from>
    <xdr:ext cx="2190750" cy="952500"/>
    <xdr:pic>
      <xdr:nvPicPr>
        <xdr:cNvPr id="12"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53</xdr:col>
      <xdr:colOff>1438275</xdr:colOff>
      <xdr:row>21</xdr:row>
      <xdr:rowOff>1047750</xdr:rowOff>
    </xdr:from>
    <xdr:ext cx="2143125" cy="952500"/>
    <xdr:pic>
      <xdr:nvPicPr>
        <xdr:cNvPr id="14" name="image2.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53</xdr:col>
      <xdr:colOff>1438275</xdr:colOff>
      <xdr:row>22</xdr:row>
      <xdr:rowOff>1047750</xdr:rowOff>
    </xdr:from>
    <xdr:ext cx="2143125" cy="952500"/>
    <xdr:pic>
      <xdr:nvPicPr>
        <xdr:cNvPr id="15" name="image2.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53</xdr:col>
      <xdr:colOff>1438275</xdr:colOff>
      <xdr:row>23</xdr:row>
      <xdr:rowOff>1047750</xdr:rowOff>
    </xdr:from>
    <xdr:ext cx="2143125" cy="952500"/>
    <xdr:pic>
      <xdr:nvPicPr>
        <xdr:cNvPr id="16" name="image2.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53</xdr:col>
      <xdr:colOff>866775</xdr:colOff>
      <xdr:row>30</xdr:row>
      <xdr:rowOff>952500</xdr:rowOff>
    </xdr:from>
    <xdr:ext cx="3048000" cy="1114425"/>
    <xdr:pic>
      <xdr:nvPicPr>
        <xdr:cNvPr id="17" name="image3.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53</xdr:col>
      <xdr:colOff>866775</xdr:colOff>
      <xdr:row>31</xdr:row>
      <xdr:rowOff>952500</xdr:rowOff>
    </xdr:from>
    <xdr:ext cx="3048000" cy="1114425"/>
    <xdr:pic>
      <xdr:nvPicPr>
        <xdr:cNvPr id="18" name="image3.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53</xdr:col>
      <xdr:colOff>923925</xdr:colOff>
      <xdr:row>32</xdr:row>
      <xdr:rowOff>1362075</xdr:rowOff>
    </xdr:from>
    <xdr:ext cx="2762250" cy="1076325"/>
    <xdr:pic>
      <xdr:nvPicPr>
        <xdr:cNvPr id="19" name="image1.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53</xdr:col>
      <xdr:colOff>1123950</xdr:colOff>
      <xdr:row>33</xdr:row>
      <xdr:rowOff>1019175</xdr:rowOff>
    </xdr:from>
    <xdr:ext cx="2762250" cy="1076325"/>
    <xdr:pic>
      <xdr:nvPicPr>
        <xdr:cNvPr id="20" name="image1.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53</xdr:col>
      <xdr:colOff>1123950</xdr:colOff>
      <xdr:row>35</xdr:row>
      <xdr:rowOff>1019175</xdr:rowOff>
    </xdr:from>
    <xdr:ext cx="2762250" cy="1076325"/>
    <xdr:pic>
      <xdr:nvPicPr>
        <xdr:cNvPr id="21" name="image1.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53</xdr:col>
      <xdr:colOff>1123950</xdr:colOff>
      <xdr:row>34</xdr:row>
      <xdr:rowOff>923925</xdr:rowOff>
    </xdr:from>
    <xdr:ext cx="2762250" cy="1076325"/>
    <xdr:pic>
      <xdr:nvPicPr>
        <xdr:cNvPr id="22" name="image1.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53</xdr:col>
      <xdr:colOff>1209675</xdr:colOff>
      <xdr:row>36</xdr:row>
      <xdr:rowOff>962025</xdr:rowOff>
    </xdr:from>
    <xdr:ext cx="2600325" cy="1152525"/>
    <xdr:pic>
      <xdr:nvPicPr>
        <xdr:cNvPr id="23" name="image4.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53</xdr:col>
      <xdr:colOff>1209675</xdr:colOff>
      <xdr:row>37</xdr:row>
      <xdr:rowOff>962025</xdr:rowOff>
    </xdr:from>
    <xdr:ext cx="2600325" cy="1152525"/>
    <xdr:pic>
      <xdr:nvPicPr>
        <xdr:cNvPr id="24" name="image4.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53</xdr:col>
      <xdr:colOff>1304925</xdr:colOff>
      <xdr:row>38</xdr:row>
      <xdr:rowOff>971550</xdr:rowOff>
    </xdr:from>
    <xdr:ext cx="2600325" cy="1152525"/>
    <xdr:pic>
      <xdr:nvPicPr>
        <xdr:cNvPr id="25" name="image5.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53</xdr:col>
      <xdr:colOff>1304925</xdr:colOff>
      <xdr:row>39</xdr:row>
      <xdr:rowOff>971550</xdr:rowOff>
    </xdr:from>
    <xdr:ext cx="2600325" cy="1152525"/>
    <xdr:pic>
      <xdr:nvPicPr>
        <xdr:cNvPr id="26" name="image5.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53</xdr:col>
      <xdr:colOff>1304925</xdr:colOff>
      <xdr:row>41</xdr:row>
      <xdr:rowOff>771525</xdr:rowOff>
    </xdr:from>
    <xdr:ext cx="2600325" cy="1152525"/>
    <xdr:pic>
      <xdr:nvPicPr>
        <xdr:cNvPr id="27" name="image5.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53</xdr:col>
      <xdr:colOff>1304925</xdr:colOff>
      <xdr:row>40</xdr:row>
      <xdr:rowOff>771525</xdr:rowOff>
    </xdr:from>
    <xdr:ext cx="2600325" cy="1152525"/>
    <xdr:pic>
      <xdr:nvPicPr>
        <xdr:cNvPr id="28" name="image5.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53</xdr:col>
      <xdr:colOff>1304925</xdr:colOff>
      <xdr:row>42</xdr:row>
      <xdr:rowOff>771525</xdr:rowOff>
    </xdr:from>
    <xdr:ext cx="2600325" cy="1152525"/>
    <xdr:pic>
      <xdr:nvPicPr>
        <xdr:cNvPr id="29" name="image5.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53</xdr:col>
      <xdr:colOff>1647825</xdr:colOff>
      <xdr:row>43</xdr:row>
      <xdr:rowOff>1266825</xdr:rowOff>
    </xdr:from>
    <xdr:ext cx="1914525" cy="847725"/>
    <xdr:pic>
      <xdr:nvPicPr>
        <xdr:cNvPr id="30" name="image10.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53</xdr:col>
      <xdr:colOff>866775</xdr:colOff>
      <xdr:row>49</xdr:row>
      <xdr:rowOff>857250</xdr:rowOff>
    </xdr:from>
    <xdr:ext cx="2657475" cy="1152525"/>
    <xdr:pic>
      <xdr:nvPicPr>
        <xdr:cNvPr id="31" name="image9.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53</xdr:col>
      <xdr:colOff>1209675</xdr:colOff>
      <xdr:row>50</xdr:row>
      <xdr:rowOff>876300</xdr:rowOff>
    </xdr:from>
    <xdr:ext cx="2190750" cy="952500"/>
    <xdr:pic>
      <xdr:nvPicPr>
        <xdr:cNvPr id="32" name="image9.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53</xdr:col>
      <xdr:colOff>1209675</xdr:colOff>
      <xdr:row>51</xdr:row>
      <xdr:rowOff>876300</xdr:rowOff>
    </xdr:from>
    <xdr:ext cx="2190750" cy="952500"/>
    <xdr:pic>
      <xdr:nvPicPr>
        <xdr:cNvPr id="33" name="image9.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723900</xdr:colOff>
      <xdr:row>0</xdr:row>
      <xdr:rowOff>57150</xdr:rowOff>
    </xdr:from>
    <xdr:ext cx="990600" cy="800100"/>
    <xdr:pic>
      <xdr:nvPicPr>
        <xdr:cNvPr id="2" name="image6.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65</xdr:col>
      <xdr:colOff>190500</xdr:colOff>
      <xdr:row>12</xdr:row>
      <xdr:rowOff>495300</xdr:rowOff>
    </xdr:from>
    <xdr:ext cx="5791200" cy="3686175"/>
    <xdr:pic>
      <xdr:nvPicPr>
        <xdr:cNvPr id="3" name="image1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65</xdr:col>
      <xdr:colOff>6200775</xdr:colOff>
      <xdr:row>12</xdr:row>
      <xdr:rowOff>571500</xdr:rowOff>
    </xdr:from>
    <xdr:ext cx="5343525" cy="3543300"/>
    <xdr:pic>
      <xdr:nvPicPr>
        <xdr:cNvPr id="4" name="image11.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ownloads/Matriz%20de%20Riesgos%20I%20trimestre%202023%20D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120_oap\IDEP2022\120_19_INFORMES\120_19_10%20Informes%20Seguimiento%20Gesti&#243;n\120_19_10_%201%20Mapa%20de%20Riesgo%20por%20Procesos%202022\SEGUIMIENTO\Seguimiento%20Mapa%20de%20Riegos%20IDEP%20I%20Cuatrime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DEP%202023\Mapa%20de%20Riesgos%202023\Mapa%20Actualizado\Mapa%20de%20Riesgos%20Preliminar%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guimiento%20Matriz%20de%20Riesgos%20%20Gesti&#243;n%20Tecnol&#243;gica%20-%20IDEP%20-%20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ldrojas\Downloads\FT-MIC-03-07_Mapa%2520de%2520riesgos%2520institucional%25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iesg Gestión"/>
      <sheetName val="Riesg Corrupc"/>
      <sheetName val="Tabla probabilidad"/>
      <sheetName val="Tabla Impacto"/>
      <sheetName val="Opciones Tratamiento"/>
      <sheetName val="Tabla Valoración controles"/>
      <sheetName val="Hoja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iesg Gestión"/>
      <sheetName val="Riesg Corrupc"/>
      <sheetName val="Tabla Impacto"/>
      <sheetName val="Tabla probabilidad"/>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iesg Gestión"/>
      <sheetName val="Riesg Corrupc"/>
      <sheetName val="Tabla probabilidad"/>
      <sheetName val="Tabla Impacto"/>
      <sheetName val="Opciones Tratamiento"/>
      <sheetName val="Tabla Valoración controles"/>
      <sheetName val="Hoja1"/>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iesg Gestión"/>
      <sheetName val="Riesg Corrupc"/>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rrup "/>
      <sheetName val="Gestión"/>
      <sheetName val="Seguridad Información"/>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ables/table1.xml><?xml version="1.0" encoding="utf-8"?>
<table xmlns="http://schemas.openxmlformats.org/spreadsheetml/2006/main" id="1" name="Table_1" displayName="Table_1" ref="B140:C150">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docs.google.com/spreadsheets/d/1RZqEfJef5mty4VFPyhBk1HhrtQGYkcBaRTAwCz2TjxI/edit" TargetMode="External"/><Relationship Id="rId13" Type="http://schemas.openxmlformats.org/officeDocument/2006/relationships/hyperlink" Target="https://www.idep.edu.co/articulo/gc-08-proceso-de-gestion-contractual" TargetMode="External"/><Relationship Id="rId18" Type="http://schemas.openxmlformats.org/officeDocument/2006/relationships/comments" Target="../comments1.xml"/><Relationship Id="rId3" Type="http://schemas.openxmlformats.org/officeDocument/2006/relationships/hyperlink" Target="https://www.idep.edu.co/sites/default/files/2023-06/PLAN%20ESTRAT%C3%89GICO%20DE%20COMUNICACI%C3%93N%20ORGANIZACIONAL%202023%20V6_1.pdf" TargetMode="External"/><Relationship Id="rId7" Type="http://schemas.openxmlformats.org/officeDocument/2006/relationships/hyperlink" Target="https://drive.google.com/drive/folders/1JJuImVP5gKkjMTFQ10hkDJuJE2Aqe6Sa" TargetMode="External"/><Relationship Id="rId12" Type="http://schemas.openxmlformats.org/officeDocument/2006/relationships/hyperlink" Target="https://drive.google.com/drive/folders/17G6gJi9nb16CLmSdlcWg7ARj0s02YjG7" TargetMode="External"/><Relationship Id="rId17" Type="http://schemas.openxmlformats.org/officeDocument/2006/relationships/vmlDrawing" Target="../drawings/vmlDrawing1.vml"/><Relationship Id="rId2" Type="http://schemas.openxmlformats.org/officeDocument/2006/relationships/hyperlink" Target="https://docs.google.com/spreadsheets/d/1e9V8F-x_KBu93QlHeEGukt6Eq8l1vFA7/edit?usp=sharing&amp;ouid=111011268865304940598&amp;rtpof=true&amp;sd=true" TargetMode="External"/><Relationship Id="rId16" Type="http://schemas.openxmlformats.org/officeDocument/2006/relationships/drawing" Target="../drawings/drawing2.xml"/><Relationship Id="rId1" Type="http://schemas.openxmlformats.org/officeDocument/2006/relationships/hyperlink" Target="https://drive.google.com/drive/folders/1exKmBcy2jJ2g6IHFj_vzR8e74zXDv2rK?usp=sharing" TargetMode="External"/><Relationship Id="rId6" Type="http://schemas.openxmlformats.org/officeDocument/2006/relationships/hyperlink" Target="https://docs.google.com/spreadsheets/d/1XgYz4qeAhcVBXW2NkCVXntFQSZesEMLC/edit" TargetMode="External"/><Relationship Id="rId11" Type="http://schemas.openxmlformats.org/officeDocument/2006/relationships/hyperlink" Target="https://drive.google.com/drive/folders/17G6gJi9nb16CLmSdlcWg7ARj0s02YjG7." TargetMode="External"/><Relationship Id="rId5" Type="http://schemas.openxmlformats.org/officeDocument/2006/relationships/hyperlink" Target="https://docs.google.com/spreadsheets/d/1j-SvttsTbCJzRFuaVYdDpFvY0kNGNJ2C/edit" TargetMode="External"/><Relationship Id="rId15" Type="http://schemas.openxmlformats.org/officeDocument/2006/relationships/printerSettings" Target="../printerSettings/printerSettings1.bin"/><Relationship Id="rId10" Type="http://schemas.openxmlformats.org/officeDocument/2006/relationships/hyperlink" Target="https://drive.google.com/drive/folders/1XJFUUfbNG76H9nAeg2w9zooG-cdnzp3p" TargetMode="External"/><Relationship Id="rId4" Type="http://schemas.openxmlformats.org/officeDocument/2006/relationships/hyperlink" Target="https://www.idep.edu.co/sites/default/files/2023-06/PLAN%20ESTRAT%C3%89GICO%20DE%20COMUNICACI%C3%93N%20ORGANIZACIONAL%202023%20V6_1.pdf" TargetMode="External"/><Relationship Id="rId9" Type="http://schemas.openxmlformats.org/officeDocument/2006/relationships/hyperlink" Target="https://drive.google.com/drive/folders/1XJFUUfbNG76H9nAeg2w9zooG-cdnzp3p" TargetMode="External"/><Relationship Id="rId14" Type="http://schemas.openxmlformats.org/officeDocument/2006/relationships/hyperlink" Target="https://drive.google.com/drive/u/0/folders/131E8QH8FGRigZCDr2kHQkXGCpgdhmVKB"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drive.google.com/drive/folders/13FEdcJd4MUZjwntwYLdQc2108gBiFR_v" TargetMode="External"/><Relationship Id="rId18" Type="http://schemas.openxmlformats.org/officeDocument/2006/relationships/hyperlink" Target="https://www.idep.edu.co/node/32" TargetMode="External"/><Relationship Id="rId26" Type="http://schemas.openxmlformats.org/officeDocument/2006/relationships/hyperlink" Target="https://drive.google.com/drive/folders/1CFOEMybhliP1kpPs2oUCWEbqfiNTWvtV?usp=drive_link" TargetMode="External"/><Relationship Id="rId39" Type="http://schemas.openxmlformats.org/officeDocument/2006/relationships/hyperlink" Target="https://drive.google.com/drive/folders/1AaQ1X9Fhe4c7PQH3sjlHLDbh0zzgzOsZ" TargetMode="External"/><Relationship Id="rId21" Type="http://schemas.openxmlformats.org/officeDocument/2006/relationships/hyperlink" Target="https://drive.google.com/drive/folders/1yhq8rfsOtctEdsoxC-TUu2JIpG7ThfVw" TargetMode="External"/><Relationship Id="rId34" Type="http://schemas.openxmlformats.org/officeDocument/2006/relationships/hyperlink" Target="https://drive.google.com/drive/folders/1__5R3nV6zzrH5lK1kH3Vl6P8Gejzo9C5" TargetMode="External"/><Relationship Id="rId42" Type="http://schemas.openxmlformats.org/officeDocument/2006/relationships/vmlDrawing" Target="../drawings/vmlDrawing2.vml"/><Relationship Id="rId7" Type="http://schemas.openxmlformats.org/officeDocument/2006/relationships/hyperlink" Target="https://drive.google.com/file/d/1AVtw-vAAsTZwbewM51KEJcfywvKo8K3H/view?usp=drive_link" TargetMode="External"/><Relationship Id="rId2" Type="http://schemas.openxmlformats.org/officeDocument/2006/relationships/hyperlink" Target="https://docs.google.com/spreadsheets/d/1b1696u7GTWGtxno6AGP5zy8i_7dS7Rde/edit?usp=drive_link&amp;ouid=117883370298823636063&amp;rtpof=true&amp;sd=true" TargetMode="External"/><Relationship Id="rId16" Type="http://schemas.openxmlformats.org/officeDocument/2006/relationships/hyperlink" Target="https://docs.google.com/spreadsheets/d/1e9V8F-x_KBu93QlHeEGukt6Eq8l1vFA7/edit?usp=sharing&amp;ouid=111011268865304940598&amp;rtpof=true&amp;sd=true" TargetMode="External"/><Relationship Id="rId20" Type="http://schemas.openxmlformats.org/officeDocument/2006/relationships/hyperlink" Target="https://drive.google.com/drive/folders/1XJFUUfbNG76H9nAeg2w9zooG-cdnzp3p" TargetMode="External"/><Relationship Id="rId29" Type="http://schemas.openxmlformats.org/officeDocument/2006/relationships/hyperlink" Target="https://drive.google.com/drive/folders/1GfEzBkRihwHR5UnvlBACoaXDbx9cDOjL" TargetMode="External"/><Relationship Id="rId41" Type="http://schemas.openxmlformats.org/officeDocument/2006/relationships/drawing" Target="../drawings/drawing3.xml"/><Relationship Id="rId1" Type="http://schemas.openxmlformats.org/officeDocument/2006/relationships/hyperlink" Target="https://docs.google.com/spreadsheets/d/1b1696u7GTWGtxno6AGP5zy8i_7dS7Rde/edit?usp=drive_link&amp;ouid=117883370298823636063&amp;rtpof=true&amp;sd=true" TargetMode="External"/><Relationship Id="rId6" Type="http://schemas.openxmlformats.org/officeDocument/2006/relationships/hyperlink" Target="https://drive.google.com/file/d/1xwJ4cfVrc8dETquf8adlD0ASi4vMaGKg/view" TargetMode="External"/><Relationship Id="rId11" Type="http://schemas.openxmlformats.org/officeDocument/2006/relationships/hyperlink" Target="https://drive.google.com/drive/folders/1uKPF_bpwQcyIGncNDVCKMzwVKtQ8pW5a" TargetMode="External"/><Relationship Id="rId24" Type="http://schemas.openxmlformats.org/officeDocument/2006/relationships/hyperlink" Target="https://drive.google.com/drive/folders/1pGGrj7n_zyvKh3O7rE1IkGaQmReudvWz" TargetMode="External"/><Relationship Id="rId32" Type="http://schemas.openxmlformats.org/officeDocument/2006/relationships/hyperlink" Target="https://drive.google.com/drive/folders/1__5R3nV6zzrH5lK1kH3Vl6P8Gejzo9C5" TargetMode="External"/><Relationship Id="rId37" Type="http://schemas.openxmlformats.org/officeDocument/2006/relationships/hyperlink" Target="https://drive.google.com/drive/folders/1qsMMcxdJLToZY1u84wJFfiWjbQHPywhX" TargetMode="External"/><Relationship Id="rId40" Type="http://schemas.openxmlformats.org/officeDocument/2006/relationships/hyperlink" Target="https://drive.google.com/drive/folders/1uTQre4luhZlAN_086_EKi_E-x0YzUL0w" TargetMode="External"/><Relationship Id="rId5" Type="http://schemas.openxmlformats.org/officeDocument/2006/relationships/hyperlink" Target="https://drive.google.com/drive/folders/13FEdcJd4MUZjwntwYLdQc2108gBiFR_v" TargetMode="External"/><Relationship Id="rId15" Type="http://schemas.openxmlformats.org/officeDocument/2006/relationships/hyperlink" Target="https://drive.google.com/file/d/1AVtw-vAAsTZwbewM51KEJcfywvKo8K3H/view?usp=drive_link" TargetMode="External"/><Relationship Id="rId23" Type="http://schemas.openxmlformats.org/officeDocument/2006/relationships/hyperlink" Target="https://drive.google.com/drive/folders/1yhq8rfsOtctEdsoxC-TUu2JIpG7ThfVw" TargetMode="External"/><Relationship Id="rId28" Type="http://schemas.openxmlformats.org/officeDocument/2006/relationships/hyperlink" Target="https://drive.google.com/drive/folders/1CFOEMybhliP1kpPs2oUCWEbqfiNTWvtV" TargetMode="External"/><Relationship Id="rId36" Type="http://schemas.openxmlformats.org/officeDocument/2006/relationships/hyperlink" Target="https://drive.google.com/drive/u/1/folders/1AaQ1X9Fhe4c7PQH3sjlHLDbh0zzgzOsZ" TargetMode="External"/><Relationship Id="rId10" Type="http://schemas.openxmlformats.org/officeDocument/2006/relationships/hyperlink" Target="https://drive.google.com/file/d/1AVtw-vAAsTZwbewM51KEJcfywvKo8K3H/view?usp=drive_link" TargetMode="External"/><Relationship Id="rId19" Type="http://schemas.openxmlformats.org/officeDocument/2006/relationships/hyperlink" Target="https://drive.google.com/drive/folders/1XJFUUfbNG76H9nAeg2w9zooG-cdnzp3p" TargetMode="External"/><Relationship Id="rId31" Type="http://schemas.openxmlformats.org/officeDocument/2006/relationships/hyperlink" Target="https://drive.google.com/drive/folders/1ON1x41Bg-8wgdSNb-8eutF8CNEbinQp3" TargetMode="External"/><Relationship Id="rId4" Type="http://schemas.openxmlformats.org/officeDocument/2006/relationships/hyperlink" Target="https://drive.google.com/drive/folders/1sEo1ENvqc_B4uuG2MKLyxHK4_x9gfqbW" TargetMode="External"/><Relationship Id="rId9" Type="http://schemas.openxmlformats.org/officeDocument/2006/relationships/hyperlink" Target="https://drive.google.com/file/d/1xwJ4cfVrc8dETquf8adlD0ASi4vMaGKg/view" TargetMode="External"/><Relationship Id="rId14" Type="http://schemas.openxmlformats.org/officeDocument/2006/relationships/hyperlink" Target="https://drive.google.com/file/d/1xwJ4cfVrc8dETquf8adlD0ASi4vMaGKg/view" TargetMode="External"/><Relationship Id="rId22" Type="http://schemas.openxmlformats.org/officeDocument/2006/relationships/hyperlink" Target="https://drive.google.com/drive/folders/1pGGrj7n_zyvKh3O7rE1IkGaQmReudvWz" TargetMode="External"/><Relationship Id="rId27" Type="http://schemas.openxmlformats.org/officeDocument/2006/relationships/hyperlink" Target="https://drive.google.com/drive/folders/1GfEzBkRihwHR5UnvlBACoaXDbx9cDOjL" TargetMode="External"/><Relationship Id="rId30" Type="http://schemas.openxmlformats.org/officeDocument/2006/relationships/hyperlink" Target="https://drive.google.com/drive/folders/1CFOEMybhliP1kpPs2oUCWEbqfiNTWvtV" TargetMode="External"/><Relationship Id="rId35" Type="http://schemas.openxmlformats.org/officeDocument/2006/relationships/hyperlink" Target="https://drive.google.com/drive/folders/1ON1x41Bg-8wgdSNb-8eutF8CNEbinQp3" TargetMode="External"/><Relationship Id="rId43" Type="http://schemas.openxmlformats.org/officeDocument/2006/relationships/comments" Target="../comments2.xml"/><Relationship Id="rId8" Type="http://schemas.openxmlformats.org/officeDocument/2006/relationships/hyperlink" Target="https://drive.google.com/drive/folders/13FEdcJd4MUZjwntwYLdQc2108gBiFR_v" TargetMode="External"/><Relationship Id="rId3" Type="http://schemas.openxmlformats.org/officeDocument/2006/relationships/hyperlink" Target="https://drive.google.com/file/d/1KKoGcdRNNxQND8dBGXJq2Muyy9ZbUBt5/view?usp=drive_link" TargetMode="External"/><Relationship Id="rId12" Type="http://schemas.openxmlformats.org/officeDocument/2006/relationships/hyperlink" Target="https://drive.google.com/drive/folders/13FEdcJd4MUZjwntwYLdQc2108gBiFR_v" TargetMode="External"/><Relationship Id="rId17" Type="http://schemas.openxmlformats.org/officeDocument/2006/relationships/hyperlink" Target="https://docs.google.com/spreadsheets/d/19udOZtvOyhgtRoVfzkDrPPdvDqeUYL7P/edit?usp=sharing&amp;ouid=111011268865304940598&amp;rtpof=true&amp;sd=true" TargetMode="External"/><Relationship Id="rId25" Type="http://schemas.openxmlformats.org/officeDocument/2006/relationships/hyperlink" Target="https://drive.google.com/drive/folders/1GfEzBkRihwHR5UnvlBACoaXDbx9cDOjL" TargetMode="External"/><Relationship Id="rId33" Type="http://schemas.openxmlformats.org/officeDocument/2006/relationships/hyperlink" Target="https://drive.google.com/drive/folders/1ON1x41Bg-8wgdSNb-8eutF8CNEbinQp3" TargetMode="External"/><Relationship Id="rId38" Type="http://schemas.openxmlformats.org/officeDocument/2006/relationships/hyperlink" Target="https://drive.google.com/drive/folders/1CC6WYHGsi1t1zDH_EkZ1fLiypv-6amAz"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Z1000"/>
  <sheetViews>
    <sheetView topLeftCell="A7" workbookViewId="0">
      <selection sqref="A1:N1"/>
    </sheetView>
  </sheetViews>
  <sheetFormatPr baseColWidth="10" defaultColWidth="14.42578125" defaultRowHeight="15" customHeight="1"/>
  <cols>
    <col min="1" max="1" width="59.140625" customWidth="1"/>
    <col min="2" max="13" width="13.42578125" customWidth="1"/>
    <col min="14" max="14" width="29" customWidth="1"/>
    <col min="15" max="15" width="29.85546875" customWidth="1"/>
    <col min="16" max="16" width="22.28515625" customWidth="1"/>
    <col min="17" max="17" width="31.5703125" customWidth="1"/>
    <col min="18" max="24" width="10" customWidth="1"/>
  </cols>
  <sheetData>
    <row r="1" spans="1:26" ht="102.75" customHeight="1">
      <c r="A1" s="502" t="s">
        <v>0</v>
      </c>
      <c r="B1" s="498"/>
      <c r="C1" s="498"/>
      <c r="D1" s="498"/>
      <c r="E1" s="498"/>
      <c r="F1" s="498"/>
      <c r="G1" s="498"/>
      <c r="H1" s="498"/>
      <c r="I1" s="498"/>
      <c r="J1" s="498"/>
      <c r="K1" s="498"/>
      <c r="L1" s="498"/>
      <c r="M1" s="498"/>
      <c r="N1" s="499"/>
      <c r="O1" s="1"/>
      <c r="P1" s="1"/>
      <c r="Q1" s="1"/>
      <c r="R1" s="2"/>
      <c r="S1" s="2"/>
      <c r="T1" s="2"/>
      <c r="U1" s="2"/>
      <c r="V1" s="2"/>
      <c r="W1" s="2"/>
      <c r="X1" s="2"/>
      <c r="Y1" s="2"/>
      <c r="Z1" s="2"/>
    </row>
    <row r="2" spans="1:26" ht="15" customHeight="1">
      <c r="A2" s="503"/>
      <c r="B2" s="504"/>
      <c r="C2" s="504"/>
      <c r="D2" s="504"/>
      <c r="E2" s="504"/>
      <c r="F2" s="504"/>
      <c r="G2" s="504"/>
      <c r="H2" s="504"/>
      <c r="I2" s="504"/>
      <c r="J2" s="504"/>
      <c r="K2" s="505"/>
      <c r="L2" s="511" t="s">
        <v>1</v>
      </c>
      <c r="M2" s="505"/>
      <c r="N2" s="512">
        <v>45535</v>
      </c>
      <c r="R2" s="2"/>
      <c r="S2" s="2"/>
      <c r="T2" s="2"/>
      <c r="U2" s="2"/>
      <c r="V2" s="2"/>
      <c r="W2" s="2"/>
      <c r="X2" s="2"/>
      <c r="Y2" s="2"/>
      <c r="Z2" s="2"/>
    </row>
    <row r="3" spans="1:26" ht="15.75" customHeight="1">
      <c r="A3" s="506"/>
      <c r="B3" s="501"/>
      <c r="C3" s="501"/>
      <c r="D3" s="501"/>
      <c r="E3" s="501"/>
      <c r="F3" s="501"/>
      <c r="G3" s="501"/>
      <c r="H3" s="501"/>
      <c r="I3" s="501"/>
      <c r="J3" s="501"/>
      <c r="K3" s="507"/>
      <c r="L3" s="508"/>
      <c r="M3" s="510"/>
      <c r="N3" s="513"/>
      <c r="R3" s="2"/>
      <c r="S3" s="2"/>
      <c r="T3" s="2"/>
      <c r="U3" s="2"/>
      <c r="V3" s="2"/>
      <c r="W3" s="2"/>
      <c r="X3" s="2"/>
      <c r="Y3" s="2"/>
      <c r="Z3" s="2"/>
    </row>
    <row r="4" spans="1:26" ht="15" customHeight="1">
      <c r="A4" s="506"/>
      <c r="B4" s="501"/>
      <c r="C4" s="501"/>
      <c r="D4" s="501"/>
      <c r="E4" s="501"/>
      <c r="F4" s="501"/>
      <c r="G4" s="501"/>
      <c r="H4" s="501"/>
      <c r="I4" s="501"/>
      <c r="J4" s="501"/>
      <c r="K4" s="507"/>
      <c r="L4" s="514" t="s">
        <v>2</v>
      </c>
      <c r="M4" s="515"/>
      <c r="N4" s="516">
        <v>45639</v>
      </c>
      <c r="R4" s="2"/>
      <c r="S4" s="2"/>
      <c r="T4" s="2"/>
      <c r="U4" s="2"/>
      <c r="V4" s="2"/>
      <c r="W4" s="2"/>
      <c r="X4" s="2"/>
      <c r="Y4" s="2"/>
      <c r="Z4" s="2"/>
    </row>
    <row r="5" spans="1:26" ht="15.75" customHeight="1">
      <c r="A5" s="506"/>
      <c r="B5" s="501"/>
      <c r="C5" s="501"/>
      <c r="D5" s="501"/>
      <c r="E5" s="501"/>
      <c r="F5" s="501"/>
      <c r="G5" s="501"/>
      <c r="H5" s="501"/>
      <c r="I5" s="501"/>
      <c r="J5" s="501"/>
      <c r="K5" s="507"/>
      <c r="L5" s="508"/>
      <c r="M5" s="510"/>
      <c r="N5" s="513"/>
      <c r="R5" s="2"/>
      <c r="S5" s="2"/>
      <c r="T5" s="2"/>
      <c r="U5" s="2"/>
      <c r="V5" s="2"/>
      <c r="W5" s="2"/>
      <c r="X5" s="2"/>
      <c r="Y5" s="2"/>
      <c r="Z5" s="2"/>
    </row>
    <row r="6" spans="1:26" ht="48" customHeight="1">
      <c r="A6" s="508"/>
      <c r="B6" s="509"/>
      <c r="C6" s="509"/>
      <c r="D6" s="509"/>
      <c r="E6" s="509"/>
      <c r="F6" s="509"/>
      <c r="G6" s="509"/>
      <c r="H6" s="509"/>
      <c r="I6" s="509"/>
      <c r="J6" s="509"/>
      <c r="K6" s="510"/>
      <c r="L6" s="517" t="s">
        <v>3</v>
      </c>
      <c r="M6" s="518"/>
      <c r="N6" s="3">
        <v>45043</v>
      </c>
      <c r="R6" s="2"/>
      <c r="S6" s="2"/>
      <c r="T6" s="2"/>
      <c r="U6" s="2"/>
      <c r="V6" s="2"/>
      <c r="W6" s="2"/>
      <c r="X6" s="2"/>
      <c r="Y6" s="2"/>
      <c r="Z6" s="2"/>
    </row>
    <row r="7" spans="1:26" ht="15.75" customHeight="1">
      <c r="A7" s="4"/>
      <c r="B7" s="4"/>
      <c r="C7" s="4"/>
      <c r="D7" s="4"/>
      <c r="E7" s="4"/>
      <c r="F7" s="4"/>
      <c r="G7" s="4"/>
      <c r="H7" s="4"/>
      <c r="I7" s="4"/>
      <c r="J7" s="4"/>
      <c r="K7" s="4"/>
      <c r="L7" s="4"/>
      <c r="M7" s="4"/>
      <c r="N7" s="4"/>
      <c r="O7" s="4"/>
      <c r="P7" s="4"/>
      <c r="Q7" s="4"/>
      <c r="R7" s="2"/>
      <c r="S7" s="2"/>
      <c r="T7" s="2"/>
      <c r="U7" s="2"/>
      <c r="V7" s="2"/>
      <c r="W7" s="2"/>
      <c r="X7" s="2"/>
      <c r="Y7" s="2"/>
      <c r="Z7" s="2"/>
    </row>
    <row r="8" spans="1:26" ht="18.75" customHeight="1">
      <c r="A8" s="497" t="s">
        <v>4</v>
      </c>
      <c r="B8" s="498"/>
      <c r="C8" s="498"/>
      <c r="D8" s="498"/>
      <c r="E8" s="498"/>
      <c r="F8" s="498"/>
      <c r="G8" s="498"/>
      <c r="H8" s="498"/>
      <c r="I8" s="498"/>
      <c r="J8" s="498"/>
      <c r="K8" s="498"/>
      <c r="L8" s="498"/>
      <c r="M8" s="498"/>
      <c r="N8" s="499"/>
      <c r="O8" s="4"/>
      <c r="P8" s="4"/>
      <c r="Q8" s="4"/>
      <c r="R8" s="2"/>
      <c r="S8" s="2"/>
      <c r="T8" s="2"/>
      <c r="U8" s="2"/>
      <c r="V8" s="2"/>
      <c r="W8" s="2"/>
      <c r="X8" s="2"/>
      <c r="Y8" s="2"/>
      <c r="Z8" s="2"/>
    </row>
    <row r="9" spans="1:26" ht="60" customHeight="1">
      <c r="A9" s="5" t="s">
        <v>5</v>
      </c>
      <c r="B9" s="6" t="s">
        <v>6</v>
      </c>
      <c r="C9" s="6" t="s">
        <v>7</v>
      </c>
      <c r="D9" s="6" t="s">
        <v>8</v>
      </c>
      <c r="E9" s="6" t="s">
        <v>9</v>
      </c>
      <c r="F9" s="6" t="s">
        <v>10</v>
      </c>
      <c r="G9" s="6" t="s">
        <v>11</v>
      </c>
      <c r="H9" s="6" t="s">
        <v>12</v>
      </c>
      <c r="I9" s="6" t="s">
        <v>13</v>
      </c>
      <c r="J9" s="6" t="s">
        <v>14</v>
      </c>
      <c r="K9" s="6" t="s">
        <v>15</v>
      </c>
      <c r="L9" s="6" t="s">
        <v>16</v>
      </c>
      <c r="M9" s="5" t="s">
        <v>17</v>
      </c>
      <c r="N9" s="5" t="s">
        <v>18</v>
      </c>
      <c r="O9" s="4"/>
      <c r="P9" s="4"/>
      <c r="Q9" s="4"/>
      <c r="R9" s="2"/>
      <c r="S9" s="2"/>
      <c r="T9" s="2"/>
      <c r="U9" s="2"/>
      <c r="V9" s="2"/>
      <c r="W9" s="2"/>
      <c r="X9" s="2"/>
      <c r="Y9" s="2"/>
      <c r="Z9" s="2"/>
    </row>
    <row r="10" spans="1:26">
      <c r="A10" s="7" t="s">
        <v>19</v>
      </c>
      <c r="B10" s="8">
        <v>2</v>
      </c>
      <c r="C10" s="9"/>
      <c r="D10" s="9"/>
      <c r="E10" s="9"/>
      <c r="F10" s="9"/>
      <c r="G10" s="9"/>
      <c r="H10" s="9"/>
      <c r="I10" s="9"/>
      <c r="J10" s="9"/>
      <c r="K10" s="9">
        <v>0</v>
      </c>
      <c r="L10" s="9"/>
      <c r="M10" s="9"/>
      <c r="N10" s="10">
        <f t="shared" ref="N10:N23" si="0">SUM(B10:M10)</f>
        <v>2</v>
      </c>
      <c r="O10" s="4"/>
      <c r="P10" s="4"/>
      <c r="Q10" s="4"/>
      <c r="R10" s="2"/>
      <c r="S10" s="2"/>
      <c r="T10" s="2"/>
      <c r="U10" s="2"/>
      <c r="V10" s="2"/>
      <c r="W10" s="2"/>
      <c r="X10" s="2"/>
      <c r="Y10" s="2"/>
      <c r="Z10" s="2"/>
    </row>
    <row r="11" spans="1:26">
      <c r="A11" s="7" t="s">
        <v>20</v>
      </c>
      <c r="B11" s="11"/>
      <c r="C11" s="12">
        <v>2</v>
      </c>
      <c r="D11" s="12"/>
      <c r="E11" s="12"/>
      <c r="F11" s="12"/>
      <c r="G11" s="12"/>
      <c r="H11" s="12"/>
      <c r="I11" s="12"/>
      <c r="J11" s="9"/>
      <c r="K11" s="12">
        <v>1</v>
      </c>
      <c r="L11" s="12"/>
      <c r="M11" s="12"/>
      <c r="N11" s="10">
        <f t="shared" si="0"/>
        <v>3</v>
      </c>
      <c r="O11" s="4"/>
      <c r="P11" s="4"/>
      <c r="Q11" s="4"/>
      <c r="R11" s="2"/>
      <c r="S11" s="2"/>
      <c r="T11" s="2"/>
      <c r="U11" s="2"/>
      <c r="V11" s="2"/>
      <c r="W11" s="2"/>
      <c r="X11" s="2"/>
      <c r="Y11" s="2"/>
      <c r="Z11" s="2"/>
    </row>
    <row r="12" spans="1:26">
      <c r="A12" s="7" t="s">
        <v>21</v>
      </c>
      <c r="B12" s="8">
        <v>1</v>
      </c>
      <c r="C12" s="9"/>
      <c r="D12" s="9"/>
      <c r="E12" s="9"/>
      <c r="F12" s="9"/>
      <c r="G12" s="9"/>
      <c r="H12" s="9"/>
      <c r="I12" s="9"/>
      <c r="J12" s="9"/>
      <c r="K12" s="9">
        <v>1</v>
      </c>
      <c r="L12" s="9"/>
      <c r="M12" s="9"/>
      <c r="N12" s="10">
        <f t="shared" si="0"/>
        <v>2</v>
      </c>
      <c r="O12" s="4"/>
      <c r="P12" s="4"/>
      <c r="Q12" s="4"/>
      <c r="R12" s="2"/>
      <c r="S12" s="2"/>
      <c r="T12" s="2"/>
      <c r="U12" s="2"/>
      <c r="V12" s="2"/>
      <c r="W12" s="2"/>
      <c r="X12" s="2"/>
      <c r="Y12" s="2"/>
      <c r="Z12" s="2"/>
    </row>
    <row r="13" spans="1:26">
      <c r="A13" s="13" t="s">
        <v>22</v>
      </c>
      <c r="B13" s="14">
        <v>2</v>
      </c>
      <c r="C13" s="15"/>
      <c r="D13" s="15"/>
      <c r="E13" s="15"/>
      <c r="F13" s="15"/>
      <c r="G13" s="15"/>
      <c r="H13" s="15"/>
      <c r="I13" s="15"/>
      <c r="J13" s="15"/>
      <c r="K13" s="15">
        <v>1</v>
      </c>
      <c r="L13" s="15"/>
      <c r="M13" s="15">
        <v>1</v>
      </c>
      <c r="N13" s="16">
        <f t="shared" si="0"/>
        <v>4</v>
      </c>
      <c r="O13" s="4"/>
      <c r="P13" s="4"/>
      <c r="Q13" s="4"/>
      <c r="R13" s="2"/>
      <c r="S13" s="2"/>
      <c r="T13" s="2"/>
      <c r="U13" s="2"/>
      <c r="V13" s="2"/>
      <c r="W13" s="2"/>
      <c r="X13" s="2"/>
      <c r="Y13" s="2"/>
      <c r="Z13" s="2"/>
    </row>
    <row r="14" spans="1:26">
      <c r="A14" s="17" t="s">
        <v>23</v>
      </c>
      <c r="B14" s="18"/>
      <c r="C14" s="19"/>
      <c r="D14" s="19">
        <v>2</v>
      </c>
      <c r="E14" s="19"/>
      <c r="F14" s="19"/>
      <c r="G14" s="19"/>
      <c r="H14" s="19"/>
      <c r="I14" s="19"/>
      <c r="J14" s="19"/>
      <c r="K14" s="19">
        <v>1</v>
      </c>
      <c r="L14" s="19"/>
      <c r="M14" s="19"/>
      <c r="N14" s="20">
        <f t="shared" si="0"/>
        <v>3</v>
      </c>
      <c r="O14" s="4"/>
      <c r="P14" s="4"/>
      <c r="Q14" s="4"/>
      <c r="R14" s="2"/>
      <c r="S14" s="2"/>
      <c r="T14" s="2"/>
      <c r="U14" s="2"/>
      <c r="V14" s="2"/>
      <c r="W14" s="2"/>
      <c r="X14" s="2"/>
      <c r="Y14" s="2"/>
      <c r="Z14" s="2"/>
    </row>
    <row r="15" spans="1:26">
      <c r="A15" s="17" t="s">
        <v>24</v>
      </c>
      <c r="B15" s="18">
        <v>1</v>
      </c>
      <c r="C15" s="19"/>
      <c r="D15" s="19"/>
      <c r="E15" s="19"/>
      <c r="F15" s="19"/>
      <c r="G15" s="19"/>
      <c r="H15" s="19"/>
      <c r="I15" s="19"/>
      <c r="J15" s="19"/>
      <c r="K15" s="19">
        <v>0</v>
      </c>
      <c r="L15" s="19"/>
      <c r="M15" s="19"/>
      <c r="N15" s="20">
        <f t="shared" si="0"/>
        <v>1</v>
      </c>
      <c r="O15" s="4"/>
      <c r="P15" s="4"/>
      <c r="Q15" s="4"/>
      <c r="R15" s="2"/>
      <c r="S15" s="2"/>
      <c r="T15" s="2"/>
      <c r="U15" s="2"/>
      <c r="V15" s="2"/>
      <c r="W15" s="2"/>
      <c r="X15" s="2"/>
      <c r="Y15" s="2"/>
      <c r="Z15" s="2"/>
    </row>
    <row r="16" spans="1:26">
      <c r="A16" s="17" t="s">
        <v>25</v>
      </c>
      <c r="B16" s="18"/>
      <c r="C16" s="19"/>
      <c r="D16" s="19">
        <v>2</v>
      </c>
      <c r="E16" s="19"/>
      <c r="F16" s="19"/>
      <c r="G16" s="19"/>
      <c r="H16" s="19"/>
      <c r="I16" s="19"/>
      <c r="J16" s="19"/>
      <c r="K16" s="19">
        <v>0</v>
      </c>
      <c r="L16" s="19"/>
      <c r="M16" s="19"/>
      <c r="N16" s="20">
        <f t="shared" si="0"/>
        <v>2</v>
      </c>
      <c r="O16" s="4"/>
      <c r="P16" s="4"/>
      <c r="Q16" s="4"/>
      <c r="R16" s="2"/>
      <c r="S16" s="2"/>
      <c r="T16" s="2"/>
      <c r="U16" s="2"/>
      <c r="V16" s="2"/>
      <c r="W16" s="2"/>
      <c r="X16" s="2"/>
      <c r="Y16" s="2"/>
      <c r="Z16" s="2"/>
    </row>
    <row r="17" spans="1:26">
      <c r="A17" s="17" t="s">
        <v>26</v>
      </c>
      <c r="B17" s="18"/>
      <c r="C17" s="19"/>
      <c r="D17" s="19"/>
      <c r="E17" s="19"/>
      <c r="F17" s="19"/>
      <c r="G17" s="19">
        <v>2</v>
      </c>
      <c r="H17" s="19"/>
      <c r="I17" s="19"/>
      <c r="J17" s="19"/>
      <c r="K17" s="19">
        <v>1</v>
      </c>
      <c r="L17" s="19"/>
      <c r="M17" s="19"/>
      <c r="N17" s="20">
        <f t="shared" si="0"/>
        <v>3</v>
      </c>
      <c r="O17" s="4"/>
      <c r="P17" s="4"/>
      <c r="Q17" s="4"/>
      <c r="R17" s="2"/>
      <c r="S17" s="2"/>
      <c r="T17" s="2"/>
      <c r="U17" s="2"/>
      <c r="V17" s="2"/>
      <c r="W17" s="2"/>
      <c r="X17" s="2"/>
      <c r="Y17" s="2"/>
      <c r="Z17" s="2"/>
    </row>
    <row r="18" spans="1:26" ht="15.75" customHeight="1">
      <c r="A18" s="17" t="s">
        <v>27</v>
      </c>
      <c r="B18" s="18"/>
      <c r="C18" s="19"/>
      <c r="D18" s="19"/>
      <c r="E18" s="19"/>
      <c r="F18" s="19"/>
      <c r="G18" s="19"/>
      <c r="H18" s="19"/>
      <c r="I18" s="19"/>
      <c r="J18" s="19"/>
      <c r="K18" s="19">
        <v>1</v>
      </c>
      <c r="L18" s="19"/>
      <c r="M18" s="19"/>
      <c r="N18" s="20">
        <f t="shared" si="0"/>
        <v>1</v>
      </c>
      <c r="O18" s="4"/>
      <c r="P18" s="4"/>
      <c r="Q18" s="4"/>
      <c r="R18" s="2"/>
      <c r="S18" s="2"/>
      <c r="T18" s="2"/>
      <c r="U18" s="2"/>
      <c r="V18" s="2"/>
      <c r="W18" s="2"/>
      <c r="X18" s="2"/>
      <c r="Y18" s="2"/>
      <c r="Z18" s="2"/>
    </row>
    <row r="19" spans="1:26">
      <c r="A19" s="17" t="s">
        <v>28</v>
      </c>
      <c r="B19" s="18">
        <v>2</v>
      </c>
      <c r="C19" s="19"/>
      <c r="D19" s="19"/>
      <c r="E19" s="19"/>
      <c r="F19" s="19">
        <v>2</v>
      </c>
      <c r="G19" s="19"/>
      <c r="H19" s="19"/>
      <c r="I19" s="19"/>
      <c r="J19" s="19"/>
      <c r="K19" s="19">
        <v>3</v>
      </c>
      <c r="L19" s="19"/>
      <c r="M19" s="19"/>
      <c r="N19" s="20">
        <f t="shared" si="0"/>
        <v>7</v>
      </c>
      <c r="O19" s="4"/>
      <c r="P19" s="4"/>
      <c r="Q19" s="4"/>
      <c r="R19" s="2"/>
      <c r="S19" s="2"/>
      <c r="T19" s="2"/>
      <c r="U19" s="2"/>
      <c r="V19" s="2"/>
      <c r="W19" s="2"/>
      <c r="X19" s="2"/>
      <c r="Y19" s="2"/>
      <c r="Z19" s="2"/>
    </row>
    <row r="20" spans="1:26">
      <c r="A20" s="17" t="s">
        <v>29</v>
      </c>
      <c r="B20" s="18">
        <v>1</v>
      </c>
      <c r="C20" s="19"/>
      <c r="D20" s="19"/>
      <c r="E20" s="19"/>
      <c r="F20" s="19"/>
      <c r="G20" s="19"/>
      <c r="H20" s="19"/>
      <c r="I20" s="19"/>
      <c r="J20" s="19"/>
      <c r="K20" s="19">
        <v>1</v>
      </c>
      <c r="L20" s="19"/>
      <c r="M20" s="19"/>
      <c r="N20" s="20">
        <f t="shared" si="0"/>
        <v>2</v>
      </c>
      <c r="O20" s="4"/>
      <c r="P20" s="4"/>
      <c r="Q20" s="4"/>
      <c r="R20" s="2"/>
      <c r="S20" s="2"/>
      <c r="T20" s="2"/>
      <c r="U20" s="2"/>
      <c r="V20" s="2"/>
      <c r="W20" s="2"/>
      <c r="X20" s="2"/>
      <c r="Y20" s="2"/>
      <c r="Z20" s="2"/>
    </row>
    <row r="21" spans="1:26" ht="15.75" customHeight="1">
      <c r="A21" s="17" t="s">
        <v>30</v>
      </c>
      <c r="B21" s="18"/>
      <c r="C21" s="19"/>
      <c r="D21" s="19"/>
      <c r="E21" s="19"/>
      <c r="F21" s="19"/>
      <c r="G21" s="19"/>
      <c r="H21" s="19"/>
      <c r="I21" s="19">
        <v>4</v>
      </c>
      <c r="J21" s="19"/>
      <c r="K21" s="19">
        <v>0</v>
      </c>
      <c r="L21" s="19"/>
      <c r="M21" s="19"/>
      <c r="N21" s="20">
        <f t="shared" si="0"/>
        <v>4</v>
      </c>
      <c r="O21" s="4"/>
      <c r="P21" s="4"/>
      <c r="Q21" s="4"/>
      <c r="R21" s="2"/>
      <c r="S21" s="2"/>
      <c r="T21" s="2"/>
      <c r="U21" s="2"/>
      <c r="V21" s="2"/>
      <c r="W21" s="2"/>
      <c r="X21" s="2"/>
      <c r="Y21" s="2"/>
      <c r="Z21" s="2"/>
    </row>
    <row r="22" spans="1:26" ht="15.75" customHeight="1">
      <c r="A22" s="21" t="s">
        <v>31</v>
      </c>
      <c r="B22" s="22"/>
      <c r="C22" s="23"/>
      <c r="D22" s="23"/>
      <c r="E22" s="23">
        <v>1</v>
      </c>
      <c r="F22" s="23"/>
      <c r="G22" s="23"/>
      <c r="H22" s="23"/>
      <c r="I22" s="23"/>
      <c r="J22" s="23"/>
      <c r="K22" s="23">
        <v>0</v>
      </c>
      <c r="L22" s="23"/>
      <c r="M22" s="23"/>
      <c r="N22" s="24">
        <f t="shared" si="0"/>
        <v>1</v>
      </c>
      <c r="O22" s="4"/>
      <c r="P22" s="4"/>
      <c r="Q22" s="4"/>
      <c r="R22" s="2"/>
      <c r="S22" s="2"/>
      <c r="T22" s="2"/>
      <c r="U22" s="2"/>
      <c r="V22" s="2"/>
      <c r="W22" s="2"/>
      <c r="X22" s="2"/>
      <c r="Y22" s="2"/>
      <c r="Z22" s="2"/>
    </row>
    <row r="23" spans="1:26" ht="15.75" customHeight="1">
      <c r="A23" s="21" t="s">
        <v>32</v>
      </c>
      <c r="B23" s="22"/>
      <c r="C23" s="23"/>
      <c r="D23" s="23"/>
      <c r="E23" s="23"/>
      <c r="F23" s="23"/>
      <c r="G23" s="23"/>
      <c r="H23" s="23">
        <v>1</v>
      </c>
      <c r="I23" s="23"/>
      <c r="J23" s="23"/>
      <c r="K23" s="23">
        <v>1</v>
      </c>
      <c r="L23" s="23"/>
      <c r="M23" s="23"/>
      <c r="N23" s="24">
        <f t="shared" si="0"/>
        <v>2</v>
      </c>
      <c r="O23" s="4"/>
      <c r="P23" s="4"/>
      <c r="Q23" s="4"/>
      <c r="R23" s="2"/>
      <c r="S23" s="2"/>
      <c r="T23" s="2"/>
      <c r="U23" s="2"/>
      <c r="V23" s="2"/>
      <c r="W23" s="2"/>
      <c r="X23" s="2"/>
      <c r="Y23" s="2"/>
      <c r="Z23" s="2"/>
    </row>
    <row r="24" spans="1:26" ht="15.75" customHeight="1">
      <c r="A24" s="25" t="s">
        <v>18</v>
      </c>
      <c r="B24" s="26">
        <f t="shared" ref="B24:N24" si="1">SUM(B10:B23)</f>
        <v>9</v>
      </c>
      <c r="C24" s="26">
        <f t="shared" si="1"/>
        <v>2</v>
      </c>
      <c r="D24" s="26">
        <f t="shared" si="1"/>
        <v>4</v>
      </c>
      <c r="E24" s="26">
        <f t="shared" si="1"/>
        <v>1</v>
      </c>
      <c r="F24" s="26">
        <f t="shared" si="1"/>
        <v>2</v>
      </c>
      <c r="G24" s="26">
        <f t="shared" si="1"/>
        <v>2</v>
      </c>
      <c r="H24" s="26">
        <f t="shared" si="1"/>
        <v>1</v>
      </c>
      <c r="I24" s="26">
        <f t="shared" si="1"/>
        <v>4</v>
      </c>
      <c r="J24" s="26">
        <f t="shared" si="1"/>
        <v>0</v>
      </c>
      <c r="K24" s="26">
        <f t="shared" si="1"/>
        <v>11</v>
      </c>
      <c r="L24" s="26">
        <f t="shared" si="1"/>
        <v>0</v>
      </c>
      <c r="M24" s="26">
        <f t="shared" si="1"/>
        <v>1</v>
      </c>
      <c r="N24" s="26">
        <f t="shared" si="1"/>
        <v>37</v>
      </c>
      <c r="O24" s="4"/>
      <c r="P24" s="4"/>
      <c r="Q24" s="4"/>
      <c r="R24" s="2"/>
      <c r="S24" s="2"/>
      <c r="T24" s="2"/>
      <c r="U24" s="2"/>
      <c r="V24" s="2"/>
      <c r="W24" s="2"/>
      <c r="X24" s="2"/>
      <c r="Y24" s="2"/>
      <c r="Z24" s="2"/>
    </row>
    <row r="25" spans="1:26" ht="15.75" customHeight="1">
      <c r="A25" s="4"/>
      <c r="B25" s="4"/>
      <c r="C25" s="4"/>
      <c r="D25" s="4"/>
      <c r="E25" s="4"/>
      <c r="F25" s="4"/>
      <c r="G25" s="4"/>
      <c r="H25" s="4"/>
      <c r="I25" s="4"/>
      <c r="J25" s="4"/>
      <c r="K25" s="4"/>
      <c r="L25" s="4"/>
      <c r="M25" s="4"/>
      <c r="N25" s="4"/>
      <c r="O25" s="4"/>
      <c r="P25" s="4"/>
      <c r="Q25" s="4"/>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7"/>
      <c r="B47" s="27"/>
      <c r="C47" s="27"/>
      <c r="D47" s="27"/>
      <c r="E47" s="27"/>
      <c r="F47" s="28"/>
      <c r="G47" s="28"/>
      <c r="H47" s="2"/>
      <c r="I47" s="2"/>
      <c r="J47" s="2"/>
      <c r="K47" s="2"/>
      <c r="L47" s="2"/>
      <c r="M47" s="2"/>
      <c r="N47" s="2"/>
      <c r="O47" s="2"/>
      <c r="P47" s="2"/>
      <c r="Q47" s="2"/>
      <c r="R47" s="2"/>
      <c r="S47" s="2"/>
      <c r="T47" s="2"/>
      <c r="U47" s="2"/>
      <c r="V47" s="2"/>
      <c r="W47" s="2"/>
      <c r="X47" s="2"/>
      <c r="Y47" s="2"/>
      <c r="Z47" s="2"/>
    </row>
    <row r="48" spans="1:26" ht="15.75" customHeight="1">
      <c r="A48" s="27"/>
      <c r="B48" s="27"/>
      <c r="C48" s="27"/>
      <c r="D48" s="27"/>
      <c r="E48" s="27"/>
      <c r="F48" s="29"/>
      <c r="G48" s="29"/>
      <c r="H48" s="2"/>
      <c r="I48" s="2"/>
      <c r="J48" s="2"/>
      <c r="K48" s="2"/>
      <c r="L48" s="2"/>
      <c r="M48" s="2"/>
      <c r="N48" s="2"/>
      <c r="O48" s="2"/>
      <c r="P48" s="2"/>
      <c r="Q48" s="2"/>
      <c r="R48" s="2"/>
      <c r="S48" s="2"/>
      <c r="T48" s="2"/>
      <c r="U48" s="2"/>
      <c r="V48" s="2"/>
      <c r="W48" s="2"/>
      <c r="X48" s="2"/>
      <c r="Y48" s="2"/>
      <c r="Z48" s="2"/>
    </row>
    <row r="49" spans="1:26" ht="15.75" customHeight="1">
      <c r="A49" s="27"/>
      <c r="B49" s="27"/>
      <c r="C49" s="27"/>
      <c r="D49" s="27"/>
      <c r="E49" s="27"/>
      <c r="F49" s="29"/>
      <c r="G49" s="29"/>
      <c r="H49" s="2"/>
      <c r="I49" s="2"/>
      <c r="J49" s="2"/>
      <c r="K49" s="2"/>
      <c r="L49" s="2"/>
      <c r="M49" s="2"/>
      <c r="N49" s="2"/>
      <c r="O49" s="2"/>
      <c r="P49" s="2"/>
      <c r="Q49" s="2"/>
      <c r="R49" s="2"/>
      <c r="S49" s="2"/>
      <c r="T49" s="2"/>
      <c r="U49" s="2"/>
      <c r="V49" s="2"/>
      <c r="W49" s="2"/>
      <c r="X49" s="2"/>
      <c r="Y49" s="2"/>
      <c r="Z49" s="2"/>
    </row>
    <row r="50" spans="1:26" ht="15.75" customHeight="1">
      <c r="A50" s="27"/>
      <c r="B50" s="27"/>
      <c r="C50" s="27"/>
      <c r="D50" s="27"/>
      <c r="E50" s="27"/>
      <c r="F50" s="29"/>
      <c r="G50" s="29"/>
      <c r="H50" s="2"/>
      <c r="I50" s="2"/>
      <c r="J50" s="2"/>
      <c r="K50" s="2"/>
      <c r="L50" s="2"/>
      <c r="M50" s="2"/>
      <c r="N50" s="2"/>
      <c r="O50" s="2"/>
      <c r="P50" s="2"/>
      <c r="Q50" s="2"/>
      <c r="R50" s="2"/>
      <c r="S50" s="2"/>
      <c r="T50" s="2"/>
      <c r="U50" s="2"/>
      <c r="V50" s="2"/>
      <c r="W50" s="2"/>
      <c r="X50" s="2"/>
      <c r="Y50" s="2"/>
      <c r="Z50" s="2"/>
    </row>
    <row r="51" spans="1:26" ht="15.75" customHeight="1">
      <c r="A51" s="27"/>
      <c r="B51" s="27"/>
      <c r="C51" s="27"/>
      <c r="D51" s="27"/>
      <c r="E51" s="27"/>
      <c r="F51" s="29"/>
      <c r="G51" s="29"/>
      <c r="H51" s="2"/>
      <c r="I51" s="2"/>
      <c r="J51" s="2"/>
      <c r="K51" s="2"/>
      <c r="L51" s="2"/>
      <c r="M51" s="2"/>
      <c r="N51" s="2"/>
      <c r="O51" s="2"/>
      <c r="P51" s="2"/>
      <c r="Q51" s="2"/>
      <c r="R51" s="2"/>
      <c r="S51" s="2"/>
      <c r="T51" s="2"/>
      <c r="U51" s="2"/>
      <c r="V51" s="2"/>
      <c r="W51" s="2"/>
      <c r="X51" s="2"/>
      <c r="Y51" s="2"/>
      <c r="Z51" s="2"/>
    </row>
    <row r="52" spans="1:26" ht="15.75" customHeight="1">
      <c r="A52" s="27"/>
      <c r="B52" s="27"/>
      <c r="C52" s="27"/>
      <c r="D52" s="27"/>
      <c r="E52" s="27"/>
      <c r="F52" s="29"/>
      <c r="G52" s="29"/>
      <c r="H52" s="2"/>
      <c r="I52" s="2"/>
      <c r="J52" s="2"/>
      <c r="K52" s="2"/>
      <c r="L52" s="2"/>
      <c r="M52" s="2"/>
      <c r="N52" s="2"/>
      <c r="O52" s="2"/>
      <c r="P52" s="2"/>
      <c r="Q52" s="2"/>
      <c r="R52" s="2"/>
      <c r="S52" s="2"/>
      <c r="T52" s="2"/>
      <c r="U52" s="2"/>
      <c r="V52" s="2"/>
      <c r="W52" s="2"/>
      <c r="X52" s="2"/>
      <c r="Y52" s="2"/>
      <c r="Z52" s="2"/>
    </row>
    <row r="53" spans="1:26" ht="15.75" customHeight="1">
      <c r="A53" s="27"/>
      <c r="B53" s="27"/>
      <c r="C53" s="27"/>
      <c r="D53" s="27"/>
      <c r="E53" s="27"/>
      <c r="F53" s="29"/>
      <c r="G53" s="29"/>
      <c r="H53" s="2"/>
      <c r="I53" s="2"/>
      <c r="J53" s="2"/>
      <c r="K53" s="2"/>
      <c r="L53" s="2"/>
      <c r="M53" s="2"/>
      <c r="N53" s="2"/>
      <c r="O53" s="2"/>
      <c r="P53" s="2"/>
      <c r="Q53" s="2"/>
      <c r="R53" s="2"/>
      <c r="S53" s="2"/>
      <c r="T53" s="2"/>
      <c r="U53" s="2"/>
      <c r="V53" s="2"/>
      <c r="W53" s="2"/>
      <c r="X53" s="2"/>
      <c r="Y53" s="2"/>
      <c r="Z53" s="2"/>
    </row>
    <row r="54" spans="1:26" ht="15.75" customHeight="1">
      <c r="A54" s="27"/>
      <c r="B54" s="27"/>
      <c r="C54" s="27"/>
      <c r="D54" s="27"/>
      <c r="E54" s="27"/>
      <c r="F54" s="29"/>
      <c r="G54" s="29"/>
      <c r="H54" s="2"/>
      <c r="I54" s="2"/>
      <c r="J54" s="2"/>
      <c r="K54" s="2"/>
      <c r="L54" s="2"/>
      <c r="M54" s="2"/>
      <c r="N54" s="2"/>
      <c r="O54" s="2"/>
      <c r="P54" s="2"/>
      <c r="Q54" s="2"/>
      <c r="R54" s="2"/>
      <c r="S54" s="2"/>
      <c r="T54" s="2"/>
      <c r="U54" s="2"/>
      <c r="V54" s="2"/>
      <c r="W54" s="2"/>
      <c r="X54" s="2"/>
      <c r="Y54" s="2"/>
      <c r="Z54" s="2"/>
    </row>
    <row r="55" spans="1:26" ht="15.75" customHeight="1">
      <c r="A55" s="27"/>
      <c r="B55" s="27"/>
      <c r="C55" s="27"/>
      <c r="D55" s="27"/>
      <c r="E55" s="27"/>
      <c r="F55" s="29"/>
      <c r="G55" s="29"/>
      <c r="H55" s="2"/>
      <c r="I55" s="2"/>
      <c r="J55" s="2"/>
      <c r="K55" s="2"/>
      <c r="L55" s="2"/>
      <c r="M55" s="2"/>
      <c r="N55" s="2"/>
      <c r="O55" s="2"/>
      <c r="P55" s="2"/>
      <c r="Q55" s="2"/>
      <c r="R55" s="2"/>
      <c r="S55" s="2"/>
      <c r="T55" s="2"/>
      <c r="U55" s="2"/>
      <c r="V55" s="2"/>
      <c r="W55" s="2"/>
      <c r="X55" s="2"/>
      <c r="Y55" s="2"/>
      <c r="Z55" s="2"/>
    </row>
    <row r="56" spans="1:26" ht="15.75" customHeight="1">
      <c r="A56" s="500"/>
      <c r="B56" s="501"/>
      <c r="C56" s="501"/>
      <c r="D56" s="501"/>
      <c r="E56" s="501"/>
      <c r="F56" s="501"/>
      <c r="G56" s="501"/>
      <c r="H56" s="501"/>
      <c r="I56" s="501"/>
      <c r="J56" s="501"/>
      <c r="K56" s="501"/>
      <c r="L56" s="501"/>
      <c r="M56" s="501"/>
      <c r="N56" s="501"/>
      <c r="O56" s="501"/>
      <c r="P56" s="501"/>
      <c r="Q56" s="2"/>
      <c r="R56" s="2"/>
      <c r="S56" s="2"/>
      <c r="T56" s="2"/>
      <c r="U56" s="2"/>
      <c r="V56" s="2"/>
      <c r="W56" s="2"/>
      <c r="X56" s="2"/>
      <c r="Y56" s="2"/>
      <c r="Z56" s="2"/>
    </row>
    <row r="57" spans="1:26" ht="15.75" customHeight="1">
      <c r="A57" s="501"/>
      <c r="B57" s="501"/>
      <c r="C57" s="501"/>
      <c r="D57" s="501"/>
      <c r="E57" s="501"/>
      <c r="F57" s="501"/>
      <c r="G57" s="501"/>
      <c r="H57" s="501"/>
      <c r="I57" s="501"/>
      <c r="J57" s="501"/>
      <c r="K57" s="501"/>
      <c r="L57" s="501"/>
      <c r="M57" s="501"/>
      <c r="N57" s="501"/>
      <c r="O57" s="501"/>
      <c r="P57" s="501"/>
      <c r="Q57" s="2"/>
      <c r="R57" s="2"/>
      <c r="S57" s="2"/>
      <c r="T57" s="2"/>
      <c r="U57" s="2"/>
      <c r="V57" s="2"/>
      <c r="W57" s="2"/>
      <c r="X57" s="2"/>
      <c r="Y57" s="2"/>
      <c r="Z57" s="2"/>
    </row>
    <row r="58" spans="1:26" ht="15.75" customHeight="1">
      <c r="A58" s="501"/>
      <c r="B58" s="501"/>
      <c r="C58" s="501"/>
      <c r="D58" s="501"/>
      <c r="E58" s="501"/>
      <c r="F58" s="501"/>
      <c r="G58" s="501"/>
      <c r="H58" s="501"/>
      <c r="I58" s="501"/>
      <c r="J58" s="501"/>
      <c r="K58" s="501"/>
      <c r="L58" s="501"/>
      <c r="M58" s="501"/>
      <c r="N58" s="501"/>
      <c r="O58" s="501"/>
      <c r="P58" s="501"/>
      <c r="Q58" s="2"/>
      <c r="R58" s="2"/>
      <c r="S58" s="2"/>
      <c r="T58" s="2"/>
      <c r="U58" s="2"/>
      <c r="V58" s="2"/>
      <c r="W58" s="2"/>
      <c r="X58" s="2"/>
      <c r="Y58" s="2"/>
      <c r="Z58" s="2"/>
    </row>
    <row r="59" spans="1:26" ht="15.75" customHeight="1">
      <c r="A59" s="501"/>
      <c r="B59" s="501"/>
      <c r="C59" s="501"/>
      <c r="D59" s="501"/>
      <c r="E59" s="501"/>
      <c r="F59" s="501"/>
      <c r="G59" s="501"/>
      <c r="H59" s="501"/>
      <c r="I59" s="501"/>
      <c r="J59" s="501"/>
      <c r="K59" s="501"/>
      <c r="L59" s="501"/>
      <c r="M59" s="501"/>
      <c r="N59" s="501"/>
      <c r="O59" s="501"/>
      <c r="P59" s="501"/>
      <c r="Q59" s="2"/>
      <c r="R59" s="2"/>
      <c r="S59" s="2"/>
      <c r="T59" s="2"/>
      <c r="U59" s="2"/>
      <c r="V59" s="2"/>
      <c r="W59" s="2"/>
      <c r="X59" s="2"/>
      <c r="Y59" s="2"/>
      <c r="Z59" s="2"/>
    </row>
    <row r="60" spans="1:26" ht="15.75" customHeight="1">
      <c r="A60" s="501"/>
      <c r="B60" s="501"/>
      <c r="C60" s="501"/>
      <c r="D60" s="501"/>
      <c r="E60" s="501"/>
      <c r="F60" s="501"/>
      <c r="G60" s="501"/>
      <c r="H60" s="501"/>
      <c r="I60" s="501"/>
      <c r="J60" s="501"/>
      <c r="K60" s="501"/>
      <c r="L60" s="501"/>
      <c r="M60" s="501"/>
      <c r="N60" s="501"/>
      <c r="O60" s="501"/>
      <c r="P60" s="501"/>
      <c r="Q60" s="2"/>
      <c r="R60" s="2"/>
      <c r="S60" s="2"/>
      <c r="T60" s="2"/>
      <c r="U60" s="2"/>
      <c r="V60" s="2"/>
      <c r="W60" s="2"/>
      <c r="X60" s="2"/>
      <c r="Y60" s="2"/>
      <c r="Z60" s="2"/>
    </row>
    <row r="61" spans="1:26" ht="15.75" customHeight="1">
      <c r="A61" s="501"/>
      <c r="B61" s="501"/>
      <c r="C61" s="501"/>
      <c r="D61" s="501"/>
      <c r="E61" s="501"/>
      <c r="F61" s="501"/>
      <c r="G61" s="501"/>
      <c r="H61" s="501"/>
      <c r="I61" s="501"/>
      <c r="J61" s="501"/>
      <c r="K61" s="501"/>
      <c r="L61" s="501"/>
      <c r="M61" s="501"/>
      <c r="N61" s="501"/>
      <c r="O61" s="501"/>
      <c r="P61" s="501"/>
      <c r="Q61" s="2"/>
      <c r="R61" s="2"/>
      <c r="S61" s="2"/>
      <c r="T61" s="2"/>
      <c r="U61" s="2"/>
      <c r="V61" s="2"/>
      <c r="W61" s="2"/>
      <c r="X61" s="2"/>
      <c r="Y61" s="2"/>
      <c r="Z61" s="2"/>
    </row>
    <row r="62" spans="1:26" ht="15.75" customHeight="1">
      <c r="A62" s="501"/>
      <c r="B62" s="501"/>
      <c r="C62" s="501"/>
      <c r="D62" s="501"/>
      <c r="E62" s="501"/>
      <c r="F62" s="501"/>
      <c r="G62" s="501"/>
      <c r="H62" s="501"/>
      <c r="I62" s="501"/>
      <c r="J62" s="501"/>
      <c r="K62" s="501"/>
      <c r="L62" s="501"/>
      <c r="M62" s="501"/>
      <c r="N62" s="501"/>
      <c r="O62" s="501"/>
      <c r="P62" s="501"/>
      <c r="Q62" s="2"/>
      <c r="R62" s="2"/>
      <c r="S62" s="2"/>
      <c r="T62" s="2"/>
      <c r="U62" s="2"/>
      <c r="V62" s="2"/>
      <c r="W62" s="2"/>
      <c r="X62" s="2"/>
      <c r="Y62" s="2"/>
      <c r="Z62" s="2"/>
    </row>
    <row r="63" spans="1:26" ht="15.75" customHeight="1">
      <c r="A63" s="501"/>
      <c r="B63" s="501"/>
      <c r="C63" s="501"/>
      <c r="D63" s="501"/>
      <c r="E63" s="501"/>
      <c r="F63" s="501"/>
      <c r="G63" s="501"/>
      <c r="H63" s="501"/>
      <c r="I63" s="501"/>
      <c r="J63" s="501"/>
      <c r="K63" s="501"/>
      <c r="L63" s="501"/>
      <c r="M63" s="501"/>
      <c r="N63" s="501"/>
      <c r="O63" s="501"/>
      <c r="P63" s="501"/>
      <c r="Q63" s="2"/>
      <c r="R63" s="2"/>
      <c r="S63" s="2"/>
      <c r="T63" s="2"/>
      <c r="U63" s="2"/>
      <c r="V63" s="2"/>
      <c r="W63" s="2"/>
      <c r="X63" s="2"/>
      <c r="Y63" s="2"/>
      <c r="Z63" s="2"/>
    </row>
    <row r="64" spans="1:26" ht="15.75" customHeight="1">
      <c r="A64" s="501"/>
      <c r="B64" s="501"/>
      <c r="C64" s="501"/>
      <c r="D64" s="501"/>
      <c r="E64" s="501"/>
      <c r="F64" s="501"/>
      <c r="G64" s="501"/>
      <c r="H64" s="501"/>
      <c r="I64" s="501"/>
      <c r="J64" s="501"/>
      <c r="K64" s="501"/>
      <c r="L64" s="501"/>
      <c r="M64" s="501"/>
      <c r="N64" s="501"/>
      <c r="O64" s="501"/>
      <c r="P64" s="501"/>
      <c r="Q64" s="2"/>
      <c r="R64" s="2"/>
      <c r="S64" s="2"/>
      <c r="T64" s="2"/>
      <c r="U64" s="2"/>
      <c r="V64" s="2"/>
      <c r="W64" s="2"/>
      <c r="X64" s="2"/>
      <c r="Y64" s="2"/>
      <c r="Z64" s="2"/>
    </row>
    <row r="65" spans="1:26" ht="15.75" customHeight="1">
      <c r="A65" s="501"/>
      <c r="B65" s="501"/>
      <c r="C65" s="501"/>
      <c r="D65" s="501"/>
      <c r="E65" s="501"/>
      <c r="F65" s="501"/>
      <c r="G65" s="501"/>
      <c r="H65" s="501"/>
      <c r="I65" s="501"/>
      <c r="J65" s="501"/>
      <c r="K65" s="501"/>
      <c r="L65" s="501"/>
      <c r="M65" s="501"/>
      <c r="N65" s="501"/>
      <c r="O65" s="501"/>
      <c r="P65" s="501"/>
      <c r="Q65" s="2"/>
      <c r="R65" s="2"/>
      <c r="S65" s="2"/>
      <c r="T65" s="2"/>
      <c r="U65" s="2"/>
      <c r="V65" s="2"/>
      <c r="W65" s="2"/>
      <c r="X65" s="2"/>
      <c r="Y65" s="2"/>
      <c r="Z65" s="2"/>
    </row>
    <row r="66" spans="1:26" ht="15.75" customHeight="1">
      <c r="A66" s="501"/>
      <c r="B66" s="501"/>
      <c r="C66" s="501"/>
      <c r="D66" s="501"/>
      <c r="E66" s="501"/>
      <c r="F66" s="501"/>
      <c r="G66" s="501"/>
      <c r="H66" s="501"/>
      <c r="I66" s="501"/>
      <c r="J66" s="501"/>
      <c r="K66" s="501"/>
      <c r="L66" s="501"/>
      <c r="M66" s="501"/>
      <c r="N66" s="501"/>
      <c r="O66" s="501"/>
      <c r="P66" s="501"/>
      <c r="Q66" s="2"/>
      <c r="R66" s="2"/>
      <c r="S66" s="2"/>
      <c r="T66" s="2"/>
      <c r="U66" s="2"/>
      <c r="V66" s="2"/>
      <c r="W66" s="2"/>
      <c r="X66" s="2"/>
      <c r="Y66" s="2"/>
      <c r="Z66" s="2"/>
    </row>
    <row r="67" spans="1:26" ht="15.75" customHeight="1">
      <c r="A67" s="501"/>
      <c r="B67" s="501"/>
      <c r="C67" s="501"/>
      <c r="D67" s="501"/>
      <c r="E67" s="501"/>
      <c r="F67" s="501"/>
      <c r="G67" s="501"/>
      <c r="H67" s="501"/>
      <c r="I67" s="501"/>
      <c r="J67" s="501"/>
      <c r="K67" s="501"/>
      <c r="L67" s="501"/>
      <c r="M67" s="501"/>
      <c r="N67" s="501"/>
      <c r="O67" s="501"/>
      <c r="P67" s="501"/>
      <c r="Q67" s="2"/>
      <c r="R67" s="2"/>
      <c r="S67" s="2"/>
      <c r="T67" s="2"/>
      <c r="U67" s="2"/>
      <c r="V67" s="2"/>
      <c r="W67" s="2"/>
      <c r="X67" s="2"/>
      <c r="Y67" s="2"/>
      <c r="Z67" s="2"/>
    </row>
    <row r="68" spans="1:26" ht="15.75" customHeight="1">
      <c r="A68" s="501"/>
      <c r="B68" s="501"/>
      <c r="C68" s="501"/>
      <c r="D68" s="501"/>
      <c r="E68" s="501"/>
      <c r="F68" s="501"/>
      <c r="G68" s="501"/>
      <c r="H68" s="501"/>
      <c r="I68" s="501"/>
      <c r="J68" s="501"/>
      <c r="K68" s="501"/>
      <c r="L68" s="501"/>
      <c r="M68" s="501"/>
      <c r="N68" s="501"/>
      <c r="O68" s="501"/>
      <c r="P68" s="501"/>
      <c r="Q68" s="2"/>
      <c r="R68" s="2"/>
      <c r="S68" s="2"/>
      <c r="T68" s="2"/>
      <c r="U68" s="2"/>
      <c r="V68" s="2"/>
      <c r="W68" s="2"/>
      <c r="X68" s="2"/>
      <c r="Y68" s="2"/>
      <c r="Z68" s="2"/>
    </row>
    <row r="69" spans="1:26" ht="15.75" customHeight="1">
      <c r="A69" s="501"/>
      <c r="B69" s="501"/>
      <c r="C69" s="501"/>
      <c r="D69" s="501"/>
      <c r="E69" s="501"/>
      <c r="F69" s="501"/>
      <c r="G69" s="501"/>
      <c r="H69" s="501"/>
      <c r="I69" s="501"/>
      <c r="J69" s="501"/>
      <c r="K69" s="501"/>
      <c r="L69" s="501"/>
      <c r="M69" s="501"/>
      <c r="N69" s="501"/>
      <c r="O69" s="501"/>
      <c r="P69" s="501"/>
      <c r="Q69" s="2"/>
      <c r="R69" s="2"/>
      <c r="S69" s="2"/>
      <c r="T69" s="2"/>
      <c r="U69" s="2"/>
      <c r="V69" s="2"/>
      <c r="W69" s="2"/>
      <c r="X69" s="2"/>
      <c r="Y69" s="2"/>
      <c r="Z69" s="2"/>
    </row>
    <row r="70" spans="1:26" ht="15.75" customHeight="1">
      <c r="A70" s="30"/>
      <c r="B70" s="31"/>
      <c r="C70" s="31"/>
      <c r="D70" s="31"/>
      <c r="E70" s="31"/>
      <c r="F70" s="31"/>
      <c r="G70" s="31"/>
      <c r="H70" s="31"/>
      <c r="I70" s="31"/>
      <c r="J70" s="31"/>
      <c r="K70" s="31"/>
      <c r="L70" s="31"/>
      <c r="M70" s="31"/>
      <c r="N70" s="31"/>
      <c r="O70" s="31"/>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A8:N8"/>
    <mergeCell ref="A56:P69"/>
    <mergeCell ref="A1:N1"/>
    <mergeCell ref="A2:K6"/>
    <mergeCell ref="L2:M3"/>
    <mergeCell ref="N2:N3"/>
    <mergeCell ref="L4:M5"/>
    <mergeCell ref="N4:N5"/>
    <mergeCell ref="L6:M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003"/>
  <sheetViews>
    <sheetView tabSelected="1" topLeftCell="AY1" zoomScale="85" zoomScaleNormal="85" workbookViewId="0">
      <pane ySplit="10" topLeftCell="A11" activePane="bottomLeft" state="frozen"/>
      <selection pane="bottomLeft" activeCell="BB10" sqref="BB10"/>
    </sheetView>
  </sheetViews>
  <sheetFormatPr baseColWidth="10" defaultColWidth="14.42578125" defaultRowHeight="15" customHeight="1"/>
  <cols>
    <col min="1" max="1" width="4" hidden="1" customWidth="1"/>
    <col min="2" max="2" width="16.42578125" customWidth="1"/>
    <col min="3" max="3" width="15.28515625" hidden="1" customWidth="1"/>
    <col min="4" max="4" width="18.28515625" hidden="1" customWidth="1"/>
    <col min="5" max="5" width="25" hidden="1" customWidth="1"/>
    <col min="6" max="6" width="48.140625" customWidth="1"/>
    <col min="7" max="7" width="19.140625" customWidth="1"/>
    <col min="8" max="8" width="32" customWidth="1"/>
    <col min="9" max="9" width="16.5703125" customWidth="1"/>
    <col min="10" max="10" width="12.140625" customWidth="1"/>
    <col min="11" max="11" width="37.7109375" customWidth="1"/>
    <col min="12" max="12" width="30.5703125" customWidth="1"/>
    <col min="13" max="13" width="17.5703125" hidden="1" customWidth="1"/>
    <col min="14" max="14" width="7.42578125" hidden="1" customWidth="1"/>
    <col min="15" max="15" width="14.140625" hidden="1" customWidth="1"/>
    <col min="16" max="16" width="6.85546875" customWidth="1"/>
    <col min="17" max="17" width="37.5703125" customWidth="1"/>
    <col min="18" max="18" width="15.140625" hidden="1" customWidth="1"/>
    <col min="19" max="19" width="6.85546875" hidden="1" customWidth="1"/>
    <col min="20" max="20" width="5" hidden="1" customWidth="1"/>
    <col min="21" max="21" width="5.5703125" hidden="1" customWidth="1"/>
    <col min="22" max="22" width="7.140625" hidden="1" customWidth="1"/>
    <col min="23" max="23" width="6.7109375" hidden="1" customWidth="1"/>
    <col min="24" max="24" width="7.5703125" hidden="1" customWidth="1"/>
    <col min="25" max="25" width="14.28515625" hidden="1" customWidth="1"/>
    <col min="26" max="26" width="8.7109375" hidden="1" customWidth="1"/>
    <col min="27" max="27" width="10.28515625" hidden="1" customWidth="1"/>
    <col min="28" max="28" width="9.5703125" hidden="1" customWidth="1"/>
    <col min="29" max="29" width="9.140625" hidden="1" customWidth="1"/>
    <col min="30" max="30" width="27.28515625" hidden="1" customWidth="1"/>
    <col min="31" max="31" width="7.140625" hidden="1" customWidth="1"/>
    <col min="32" max="32" width="39.42578125" customWidth="1"/>
    <col min="33" max="33" width="18.85546875" customWidth="1"/>
    <col min="34" max="34" width="16.85546875" hidden="1" customWidth="1"/>
    <col min="35" max="35" width="14.85546875" hidden="1" customWidth="1"/>
    <col min="36" max="36" width="74.42578125" hidden="1" customWidth="1"/>
    <col min="37" max="37" width="8.28515625" hidden="1" customWidth="1"/>
    <col min="38" max="38" width="38" customWidth="1"/>
    <col min="39" max="39" width="4.28515625" customWidth="1"/>
    <col min="40" max="40" width="33.7109375" customWidth="1"/>
    <col min="41" max="41" width="4.140625" customWidth="1"/>
    <col min="42" max="42" width="62.7109375" customWidth="1"/>
    <col min="43" max="43" width="115.5703125" hidden="1" customWidth="1"/>
    <col min="44" max="44" width="32.140625" hidden="1" customWidth="1"/>
    <col min="45" max="45" width="67.7109375" hidden="1" customWidth="1"/>
    <col min="46" max="46" width="91.5703125" hidden="1" customWidth="1"/>
    <col min="47" max="47" width="114.140625" hidden="1" customWidth="1"/>
    <col min="48" max="48" width="28.5703125" hidden="1" customWidth="1"/>
    <col min="49" max="49" width="62" hidden="1" customWidth="1"/>
    <col min="50" max="50" width="77.140625" hidden="1" customWidth="1"/>
    <col min="51" max="51" width="41.42578125" customWidth="1"/>
    <col min="52" max="52" width="40.28515625" customWidth="1"/>
    <col min="53" max="53" width="48" customWidth="1"/>
    <col min="54" max="54" width="74.28515625" customWidth="1"/>
  </cols>
  <sheetData>
    <row r="1" spans="1:67" ht="23.25" hidden="1" customHeight="1">
      <c r="A1" s="519"/>
      <c r="B1" s="520"/>
      <c r="C1" s="525" t="s">
        <v>33</v>
      </c>
      <c r="D1" s="501"/>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22"/>
      <c r="AN1" s="527" t="s">
        <v>34</v>
      </c>
      <c r="AO1" s="528"/>
      <c r="AP1" s="529"/>
      <c r="AQ1" s="2"/>
      <c r="AR1" s="33"/>
      <c r="AS1" s="2"/>
      <c r="AT1" s="2"/>
      <c r="AU1" s="2"/>
      <c r="AV1" s="2"/>
      <c r="AW1" s="2"/>
      <c r="AX1" s="34"/>
      <c r="AY1" s="2"/>
      <c r="AZ1" s="2"/>
      <c r="BA1" s="33"/>
      <c r="BB1" s="33"/>
      <c r="BC1" s="2"/>
      <c r="BD1" s="2"/>
      <c r="BE1" s="2"/>
      <c r="BF1" s="2"/>
      <c r="BG1" s="2"/>
      <c r="BH1" s="2"/>
      <c r="BI1" s="2"/>
      <c r="BJ1" s="2"/>
      <c r="BK1" s="2"/>
      <c r="BL1" s="2"/>
      <c r="BM1" s="2"/>
      <c r="BN1" s="2"/>
      <c r="BO1" s="2"/>
    </row>
    <row r="2" spans="1:67" ht="23.25" hidden="1" customHeight="1">
      <c r="A2" s="521"/>
      <c r="B2" s="522"/>
      <c r="C2" s="52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22"/>
      <c r="AN2" s="530" t="s">
        <v>35</v>
      </c>
      <c r="AO2" s="528"/>
      <c r="AP2" s="529"/>
      <c r="AQ2" s="2"/>
      <c r="AR2" s="33"/>
      <c r="AS2" s="2"/>
      <c r="AT2" s="2"/>
      <c r="AU2" s="2"/>
      <c r="AV2" s="2"/>
      <c r="AW2" s="2"/>
      <c r="AX2" s="34"/>
      <c r="AY2" s="2"/>
      <c r="AZ2" s="2"/>
      <c r="BA2" s="33"/>
      <c r="BB2" s="33"/>
      <c r="BC2" s="2"/>
      <c r="BD2" s="2"/>
      <c r="BE2" s="2"/>
      <c r="BF2" s="2"/>
      <c r="BG2" s="2"/>
      <c r="BH2" s="2"/>
      <c r="BI2" s="2"/>
      <c r="BJ2" s="2"/>
      <c r="BK2" s="2"/>
      <c r="BL2" s="2"/>
      <c r="BM2" s="2"/>
      <c r="BN2" s="2"/>
      <c r="BO2" s="2"/>
    </row>
    <row r="3" spans="1:67" ht="23.25" hidden="1" customHeight="1">
      <c r="A3" s="521"/>
      <c r="B3" s="522"/>
      <c r="C3" s="52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22"/>
      <c r="AN3" s="527" t="s">
        <v>36</v>
      </c>
      <c r="AO3" s="528"/>
      <c r="AP3" s="529"/>
      <c r="AQ3" s="2"/>
      <c r="AR3" s="33"/>
      <c r="AS3" s="2"/>
      <c r="AT3" s="2"/>
      <c r="AU3" s="2"/>
      <c r="AV3" s="2"/>
      <c r="AW3" s="2"/>
      <c r="AX3" s="34"/>
      <c r="AY3" s="2"/>
      <c r="AZ3" s="2"/>
      <c r="BA3" s="33"/>
      <c r="BB3" s="33"/>
      <c r="BC3" s="2"/>
      <c r="BD3" s="2"/>
      <c r="BE3" s="2"/>
      <c r="BF3" s="2"/>
      <c r="BG3" s="2"/>
      <c r="BH3" s="2"/>
      <c r="BI3" s="2"/>
      <c r="BJ3" s="2"/>
      <c r="BK3" s="2"/>
      <c r="BL3" s="2"/>
      <c r="BM3" s="2"/>
      <c r="BN3" s="2"/>
      <c r="BO3" s="2"/>
    </row>
    <row r="4" spans="1:67" ht="23.25" hidden="1" customHeight="1">
      <c r="A4" s="523"/>
      <c r="B4" s="524"/>
      <c r="C4" s="523"/>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4"/>
      <c r="AN4" s="527" t="s">
        <v>37</v>
      </c>
      <c r="AO4" s="528"/>
      <c r="AP4" s="529"/>
      <c r="AQ4" s="2"/>
      <c r="AR4" s="33"/>
      <c r="AS4" s="2"/>
      <c r="AT4" s="2"/>
      <c r="AU4" s="2"/>
      <c r="AV4" s="2"/>
      <c r="AW4" s="2"/>
      <c r="AX4" s="34"/>
      <c r="AY4" s="2"/>
      <c r="AZ4" s="2"/>
      <c r="BA4" s="33"/>
      <c r="BB4" s="33"/>
      <c r="BC4" s="2"/>
      <c r="BD4" s="2"/>
      <c r="BE4" s="2"/>
      <c r="BF4" s="2"/>
      <c r="BG4" s="2"/>
      <c r="BH4" s="2"/>
      <c r="BI4" s="2"/>
      <c r="BJ4" s="2"/>
      <c r="BK4" s="2"/>
      <c r="BL4" s="2"/>
      <c r="BM4" s="2"/>
      <c r="BN4" s="2"/>
      <c r="BO4" s="2"/>
    </row>
    <row r="5" spans="1:67" ht="71.25" hidden="1" customHeight="1">
      <c r="A5" s="553" t="s">
        <v>38</v>
      </c>
      <c r="B5" s="546"/>
      <c r="C5" s="531" t="s">
        <v>39</v>
      </c>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3"/>
      <c r="AQ5" s="35"/>
      <c r="AR5" s="36"/>
      <c r="AS5" s="35"/>
      <c r="AT5" s="35"/>
      <c r="AU5" s="35"/>
      <c r="AV5" s="35"/>
      <c r="AW5" s="35"/>
      <c r="AX5" s="35"/>
      <c r="AY5" s="35"/>
      <c r="AZ5" s="35"/>
      <c r="BA5" s="36"/>
      <c r="BB5" s="36"/>
      <c r="BC5" s="35"/>
      <c r="BD5" s="35"/>
      <c r="BE5" s="35"/>
      <c r="BF5" s="37"/>
      <c r="BG5" s="37"/>
      <c r="BH5" s="37"/>
      <c r="BI5" s="37"/>
      <c r="BJ5" s="37"/>
      <c r="BK5" s="37"/>
      <c r="BL5" s="2"/>
      <c r="BM5" s="2"/>
      <c r="BN5" s="2"/>
      <c r="BO5" s="2"/>
    </row>
    <row r="6" spans="1:67" ht="71.25" hidden="1" customHeight="1">
      <c r="A6" s="553" t="s">
        <v>40</v>
      </c>
      <c r="B6" s="546"/>
      <c r="C6" s="531" t="s">
        <v>41</v>
      </c>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3"/>
      <c r="AQ6" s="35"/>
      <c r="AR6" s="36"/>
      <c r="AS6" s="35"/>
      <c r="AT6" s="35"/>
      <c r="AU6" s="35"/>
      <c r="AV6" s="35"/>
      <c r="AW6" s="35"/>
      <c r="AX6" s="35"/>
      <c r="AY6" s="35"/>
      <c r="AZ6" s="35"/>
      <c r="BA6" s="36"/>
      <c r="BB6" s="36"/>
      <c r="BC6" s="35"/>
      <c r="BD6" s="35"/>
      <c r="BE6" s="35"/>
      <c r="BF6" s="37"/>
      <c r="BG6" s="37"/>
      <c r="BH6" s="37"/>
      <c r="BI6" s="37"/>
      <c r="BJ6" s="37"/>
      <c r="BK6" s="37"/>
      <c r="BL6" s="2"/>
      <c r="BM6" s="2"/>
      <c r="BN6" s="2"/>
      <c r="BO6" s="2"/>
    </row>
    <row r="7" spans="1:67" ht="71.25" hidden="1" customHeight="1">
      <c r="A7" s="554" t="s">
        <v>42</v>
      </c>
      <c r="B7" s="548"/>
      <c r="C7" s="543" t="s">
        <v>43</v>
      </c>
      <c r="D7" s="544"/>
      <c r="E7" s="544"/>
      <c r="F7" s="544"/>
      <c r="G7" s="544"/>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5"/>
      <c r="AQ7" s="35"/>
      <c r="AR7" s="36"/>
      <c r="AS7" s="35"/>
      <c r="AT7" s="35"/>
      <c r="AU7" s="35"/>
      <c r="AV7" s="35"/>
      <c r="AW7" s="35"/>
      <c r="AX7" s="35"/>
      <c r="AY7" s="35"/>
      <c r="AZ7" s="35"/>
      <c r="BA7" s="36"/>
      <c r="BB7" s="36"/>
      <c r="BC7" s="35"/>
      <c r="BD7" s="35"/>
      <c r="BE7" s="35"/>
      <c r="BF7" s="37"/>
      <c r="BG7" s="37"/>
      <c r="BH7" s="37"/>
      <c r="BI7" s="37"/>
      <c r="BJ7" s="37"/>
      <c r="BK7" s="37"/>
      <c r="BL7" s="2"/>
      <c r="BM7" s="2"/>
      <c r="BN7" s="2"/>
      <c r="BO7" s="2"/>
    </row>
    <row r="8" spans="1:67" ht="33.75" customHeight="1">
      <c r="A8" s="553" t="s">
        <v>44</v>
      </c>
      <c r="B8" s="546"/>
      <c r="C8" s="531" t="s">
        <v>45</v>
      </c>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46"/>
      <c r="AQ8" s="547" t="s">
        <v>46</v>
      </c>
      <c r="AR8" s="544"/>
      <c r="AS8" s="544"/>
      <c r="AT8" s="548"/>
      <c r="AU8" s="549" t="s">
        <v>47</v>
      </c>
      <c r="AV8" s="532"/>
      <c r="AW8" s="532"/>
      <c r="AX8" s="546"/>
      <c r="AY8" s="550" t="s">
        <v>48</v>
      </c>
      <c r="AZ8" s="532"/>
      <c r="BA8" s="532"/>
      <c r="BB8" s="546"/>
      <c r="BC8" s="35"/>
      <c r="BD8" s="35"/>
      <c r="BE8" s="35"/>
      <c r="BF8" s="37"/>
      <c r="BG8" s="37"/>
      <c r="BH8" s="37"/>
      <c r="BI8" s="37"/>
      <c r="BJ8" s="37"/>
      <c r="BK8" s="37"/>
      <c r="BL8" s="2"/>
      <c r="BM8" s="2"/>
      <c r="BN8" s="2"/>
      <c r="BO8" s="2"/>
    </row>
    <row r="9" spans="1:67" ht="43.5" customHeight="1">
      <c r="A9" s="38" t="s">
        <v>49</v>
      </c>
      <c r="B9" s="39" t="s">
        <v>50</v>
      </c>
      <c r="C9" s="40" t="s">
        <v>51</v>
      </c>
      <c r="D9" s="39" t="s">
        <v>52</v>
      </c>
      <c r="E9" s="39" t="s">
        <v>53</v>
      </c>
      <c r="F9" s="40" t="s">
        <v>54</v>
      </c>
      <c r="G9" s="39" t="s">
        <v>55</v>
      </c>
      <c r="H9" s="41" t="s">
        <v>56</v>
      </c>
      <c r="I9" s="39" t="s">
        <v>57</v>
      </c>
      <c r="J9" s="42" t="s">
        <v>58</v>
      </c>
      <c r="K9" s="43" t="s">
        <v>59</v>
      </c>
      <c r="L9" s="43" t="s">
        <v>60</v>
      </c>
      <c r="M9" s="39" t="s">
        <v>61</v>
      </c>
      <c r="N9" s="40" t="s">
        <v>58</v>
      </c>
      <c r="O9" s="39" t="s">
        <v>62</v>
      </c>
      <c r="P9" s="44" t="s">
        <v>63</v>
      </c>
      <c r="Q9" s="39" t="s">
        <v>64</v>
      </c>
      <c r="R9" s="43" t="s">
        <v>65</v>
      </c>
      <c r="S9" s="551" t="s">
        <v>66</v>
      </c>
      <c r="T9" s="552"/>
      <c r="U9" s="552"/>
      <c r="V9" s="552"/>
      <c r="W9" s="552"/>
      <c r="X9" s="535"/>
      <c r="Y9" s="44" t="s">
        <v>67</v>
      </c>
      <c r="Z9" s="44" t="s">
        <v>68</v>
      </c>
      <c r="AA9" s="44" t="s">
        <v>58</v>
      </c>
      <c r="AB9" s="44" t="s">
        <v>69</v>
      </c>
      <c r="AC9" s="44" t="s">
        <v>58</v>
      </c>
      <c r="AD9" s="44" t="s">
        <v>70</v>
      </c>
      <c r="AE9" s="44" t="s">
        <v>71</v>
      </c>
      <c r="AF9" s="41" t="s">
        <v>72</v>
      </c>
      <c r="AG9" s="41" t="s">
        <v>73</v>
      </c>
      <c r="AH9" s="43" t="s">
        <v>74</v>
      </c>
      <c r="AI9" s="43" t="s">
        <v>75</v>
      </c>
      <c r="AJ9" s="41" t="s">
        <v>76</v>
      </c>
      <c r="AK9" s="534" t="s">
        <v>77</v>
      </c>
      <c r="AL9" s="535"/>
      <c r="AM9" s="536" t="s">
        <v>78</v>
      </c>
      <c r="AN9" s="535"/>
      <c r="AO9" s="537" t="s">
        <v>79</v>
      </c>
      <c r="AP9" s="535"/>
      <c r="AQ9" s="538" t="s">
        <v>80</v>
      </c>
      <c r="AR9" s="539"/>
      <c r="AS9" s="45" t="s">
        <v>81</v>
      </c>
      <c r="AT9" s="46" t="s">
        <v>82</v>
      </c>
      <c r="AU9" s="540" t="s">
        <v>83</v>
      </c>
      <c r="AV9" s="541"/>
      <c r="AW9" s="47" t="s">
        <v>81</v>
      </c>
      <c r="AX9" s="48" t="s">
        <v>82</v>
      </c>
      <c r="AY9" s="542" t="s">
        <v>84</v>
      </c>
      <c r="AZ9" s="541"/>
      <c r="BA9" s="49" t="s">
        <v>81</v>
      </c>
      <c r="BB9" s="50" t="s">
        <v>85</v>
      </c>
      <c r="BC9" s="2"/>
      <c r="BD9" s="2"/>
      <c r="BE9" s="2"/>
      <c r="BF9" s="2"/>
      <c r="BG9" s="2"/>
      <c r="BH9" s="2"/>
      <c r="BI9" s="2"/>
      <c r="BJ9" s="2"/>
      <c r="BK9" s="2"/>
      <c r="BL9" s="2"/>
      <c r="BM9" s="2"/>
      <c r="BN9" s="2"/>
      <c r="BO9" s="2"/>
    </row>
    <row r="10" spans="1:67" ht="43.5" customHeight="1">
      <c r="A10" s="51"/>
      <c r="B10" s="52"/>
      <c r="C10" s="52"/>
      <c r="D10" s="52"/>
      <c r="E10" s="52"/>
      <c r="F10" s="40"/>
      <c r="G10" s="52"/>
      <c r="H10" s="53"/>
      <c r="I10" s="52"/>
      <c r="J10" s="52"/>
      <c r="K10" s="52"/>
      <c r="L10" s="52"/>
      <c r="M10" s="52"/>
      <c r="N10" s="52"/>
      <c r="O10" s="52"/>
      <c r="P10" s="52"/>
      <c r="Q10" s="54"/>
      <c r="R10" s="52"/>
      <c r="S10" s="55" t="s">
        <v>86</v>
      </c>
      <c r="T10" s="55" t="s">
        <v>87</v>
      </c>
      <c r="U10" s="55" t="s">
        <v>88</v>
      </c>
      <c r="V10" s="55" t="s">
        <v>89</v>
      </c>
      <c r="W10" s="55" t="s">
        <v>90</v>
      </c>
      <c r="X10" s="55" t="s">
        <v>91</v>
      </c>
      <c r="Y10" s="52"/>
      <c r="Z10" s="52"/>
      <c r="AA10" s="52"/>
      <c r="AB10" s="52"/>
      <c r="AC10" s="52"/>
      <c r="AD10" s="52"/>
      <c r="AE10" s="52"/>
      <c r="AF10" s="53"/>
      <c r="AG10" s="53"/>
      <c r="AH10" s="52"/>
      <c r="AI10" s="56"/>
      <c r="AJ10" s="53"/>
      <c r="AK10" s="57" t="s">
        <v>92</v>
      </c>
      <c r="AL10" s="58" t="s">
        <v>93</v>
      </c>
      <c r="AM10" s="57" t="s">
        <v>92</v>
      </c>
      <c r="AN10" s="58" t="s">
        <v>93</v>
      </c>
      <c r="AO10" s="59" t="s">
        <v>92</v>
      </c>
      <c r="AP10" s="60" t="s">
        <v>93</v>
      </c>
      <c r="AQ10" s="61" t="s">
        <v>94</v>
      </c>
      <c r="AR10" s="62" t="s">
        <v>95</v>
      </c>
      <c r="AS10" s="63" t="s">
        <v>94</v>
      </c>
      <c r="AT10" s="64" t="s">
        <v>94</v>
      </c>
      <c r="AU10" s="65" t="s">
        <v>94</v>
      </c>
      <c r="AV10" s="66" t="s">
        <v>95</v>
      </c>
      <c r="AW10" s="67" t="s">
        <v>94</v>
      </c>
      <c r="AX10" s="68" t="s">
        <v>94</v>
      </c>
      <c r="AY10" s="69" t="s">
        <v>94</v>
      </c>
      <c r="AZ10" s="70" t="s">
        <v>95</v>
      </c>
      <c r="BA10" s="71" t="s">
        <v>94</v>
      </c>
      <c r="BB10" s="72" t="s">
        <v>94</v>
      </c>
      <c r="BC10" s="2"/>
      <c r="BD10" s="2"/>
      <c r="BE10" s="2"/>
      <c r="BF10" s="2"/>
      <c r="BG10" s="2"/>
      <c r="BH10" s="2"/>
      <c r="BI10" s="2"/>
      <c r="BJ10" s="2"/>
      <c r="BK10" s="2"/>
      <c r="BL10" s="2"/>
      <c r="BM10" s="2"/>
      <c r="BN10" s="2"/>
      <c r="BO10" s="2"/>
    </row>
    <row r="11" spans="1:67" ht="186" customHeight="1">
      <c r="A11" s="73">
        <v>1</v>
      </c>
      <c r="B11" s="74" t="s">
        <v>96</v>
      </c>
      <c r="C11" s="75" t="s">
        <v>97</v>
      </c>
      <c r="D11" s="75" t="s">
        <v>98</v>
      </c>
      <c r="E11" s="75" t="s">
        <v>99</v>
      </c>
      <c r="F11" s="75" t="s">
        <v>100</v>
      </c>
      <c r="G11" s="75" t="s">
        <v>101</v>
      </c>
      <c r="H11" s="76">
        <v>12</v>
      </c>
      <c r="I11" s="77" t="str">
        <f t="shared" ref="I11:I13" si="0">IF(H11&lt;=0,"",IF(H11&lt;=2,"Muy Baja",IF(H11&lt;=24,"Baja",IF(H11&lt;=500,"Media",IF(H11&lt;=5000,"Alta","Muy Alta")))))</f>
        <v>Baja</v>
      </c>
      <c r="J11" s="78">
        <f t="shared" ref="J11:J13" si="1">IF(I11="","",IF(I11="Muy Baja",0.2,IF(I11="Baja",0.4,IF(I11="Media",0.6,IF(I11="Alta",0.8,IF(I11="Muy Alta",1,))))))</f>
        <v>0.4</v>
      </c>
      <c r="K11" s="78" t="s">
        <v>102</v>
      </c>
      <c r="L11" s="78" t="s">
        <v>102</v>
      </c>
      <c r="M11" s="77" t="e">
        <f>IF(OR(L11='[1]Tabla Impacto'!$C$11,L11='[1]Tabla Impacto'!$D$11),"Leve",IF(OR(L11='[1]Tabla Impacto'!$C$12,L11='[1]Tabla Impacto'!$D$12),"Menor",IF(OR(L11='[1]Tabla Impacto'!$C$13,L11='[1]Tabla Impacto'!$D$13),"Moderado",IF(OR(#REF!='[1]Tabla Impacto'!$C$14,L11='[1]Tabla Impacto'!$D$14),"Mayor",IF(OR(L11='[1]Tabla Impacto'!$C$15,L34='[1]Tabla Impacto'!$D$15),"Catastrófico","")))))</f>
        <v>#REF!</v>
      </c>
      <c r="N11" s="78" t="e">
        <f t="shared" ref="N11:N13" si="2">IF(M11="","",IF(M11="Leve",0.2,IF(M11="Menor",0.4,IF(M11="Moderado",0.6,IF(M11="Mayor",0.8,IF(M11="Catastrófico",1,))))))</f>
        <v>#REF!</v>
      </c>
      <c r="O11" s="79" t="e">
        <f t="shared" ref="O11:O13" si="3">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#REF!</v>
      </c>
      <c r="P11" s="76" t="s">
        <v>103</v>
      </c>
      <c r="Q11" s="80" t="s">
        <v>104</v>
      </c>
      <c r="R11" s="76" t="str">
        <f t="shared" ref="R11:R24" si="4">IF(OR(S11="Preventivo",S11="Detectivo"),"Probabilidad",IF(S11="Correctivo","Impacto",""))</f>
        <v>Probabilidad</v>
      </c>
      <c r="S11" s="81" t="s">
        <v>105</v>
      </c>
      <c r="T11" s="81" t="s">
        <v>106</v>
      </c>
      <c r="U11" s="82" t="str">
        <f t="shared" ref="U11:U61" si="5">IF(AND(S11="Preventivo",T11="Automático"),"50%",IF(AND(S11="Preventivo",T11="Manual"),"40%",IF(AND(S11="Detectivo",T11="Automático"),"40%",IF(AND(S11="Detectivo",T11="Manual"),"30%",IF(AND(S11="Correctivo",T11="Automático"),"35%",IF(AND(S11="Correctivo",T11="Manual"),"25%",""))))))</f>
        <v>40%</v>
      </c>
      <c r="V11" s="81" t="s">
        <v>107</v>
      </c>
      <c r="W11" s="81" t="s">
        <v>108</v>
      </c>
      <c r="X11" s="81" t="s">
        <v>109</v>
      </c>
      <c r="Y11" s="83">
        <f t="shared" ref="Y11:Y61" si="6">IFERROR(IF(R11="Probabilidad",(J11-(+J11*U11)),IF(R11="Impacto",J11,"")),"")</f>
        <v>0.24</v>
      </c>
      <c r="Z11" s="84" t="str">
        <f t="shared" ref="Z11:Z61" si="7">IFERROR(IF(Y11="","",IF(Y11&lt;=0.2,"Muy Baja",IF(Y11&lt;=0.4,"Baja",IF(Y11&lt;=0.6,"Media",IF(Y11&lt;=0.8,"Alta","Muy Alta"))))),"")</f>
        <v>Baja</v>
      </c>
      <c r="AA11" s="82">
        <f t="shared" ref="AA11:AA61" si="8">+Y11</f>
        <v>0.24</v>
      </c>
      <c r="AB11" s="84" t="str">
        <f t="shared" ref="AB11:AB61" si="9">IFERROR(IF(AC11="","",IF(AC11&lt;=0.2,"Leve",IF(AC11&lt;=0.4,"Menor",IF(AC11&lt;=0.6,"Moderado",IF(AC11&lt;=0.8,"Mayor","Catastrófico"))))),"")</f>
        <v/>
      </c>
      <c r="AC11" s="82" t="str">
        <f t="shared" ref="AC11:AC61" si="10">IFERROR(IF(R11="Impacto",(N11-(+N11*U11)),IF(R11="Probabilidad",N11,"")),"")</f>
        <v/>
      </c>
      <c r="AD11" s="85" t="str">
        <f t="shared" ref="AD11:AD61" si="11">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
      </c>
      <c r="AE11" s="81" t="s">
        <v>110</v>
      </c>
      <c r="AF11" s="86" t="s">
        <v>111</v>
      </c>
      <c r="AG11" s="75" t="s">
        <v>112</v>
      </c>
      <c r="AH11" s="87">
        <v>45323</v>
      </c>
      <c r="AI11" s="88">
        <v>45657</v>
      </c>
      <c r="AJ11" s="89" t="s">
        <v>113</v>
      </c>
      <c r="AK11" s="76">
        <v>1</v>
      </c>
      <c r="AL11" s="90" t="s">
        <v>114</v>
      </c>
      <c r="AM11" s="76">
        <v>1</v>
      </c>
      <c r="AN11" s="91" t="s">
        <v>115</v>
      </c>
      <c r="AO11" s="76">
        <v>1</v>
      </c>
      <c r="AP11" s="92" t="s">
        <v>116</v>
      </c>
      <c r="AQ11" s="93"/>
      <c r="AR11" s="94"/>
      <c r="AS11" s="94"/>
      <c r="AT11" s="95"/>
      <c r="AU11" s="96"/>
      <c r="AV11" s="96"/>
      <c r="AW11" s="94"/>
      <c r="AX11" s="97"/>
      <c r="AY11" s="98" t="s">
        <v>117</v>
      </c>
      <c r="AZ11" s="99" t="s">
        <v>118</v>
      </c>
      <c r="BA11" s="100"/>
      <c r="BB11" s="101" t="s">
        <v>119</v>
      </c>
      <c r="BC11" s="2"/>
      <c r="BD11" s="2"/>
      <c r="BE11" s="2"/>
      <c r="BF11" s="2"/>
      <c r="BG11" s="2"/>
      <c r="BH11" s="2"/>
      <c r="BI11" s="2"/>
      <c r="BJ11" s="2"/>
      <c r="BK11" s="2"/>
      <c r="BL11" s="2"/>
      <c r="BM11" s="2"/>
      <c r="BN11" s="2"/>
      <c r="BO11" s="2"/>
    </row>
    <row r="12" spans="1:67" ht="162.75" customHeight="1">
      <c r="A12" s="102">
        <v>2</v>
      </c>
      <c r="B12" s="103" t="s">
        <v>96</v>
      </c>
      <c r="C12" s="104" t="s">
        <v>97</v>
      </c>
      <c r="D12" s="104" t="s">
        <v>120</v>
      </c>
      <c r="E12" s="104" t="s">
        <v>121</v>
      </c>
      <c r="F12" s="104" t="s">
        <v>122</v>
      </c>
      <c r="G12" s="104" t="s">
        <v>101</v>
      </c>
      <c r="H12" s="105">
        <v>4</v>
      </c>
      <c r="I12" s="106" t="str">
        <f t="shared" si="0"/>
        <v>Baja</v>
      </c>
      <c r="J12" s="107">
        <f t="shared" si="1"/>
        <v>0.4</v>
      </c>
      <c r="K12" s="107" t="s">
        <v>102</v>
      </c>
      <c r="L12" s="107" t="s">
        <v>102</v>
      </c>
      <c r="M12" s="106" t="e">
        <f>IF(OR(L12='[1]Tabla Impacto'!$C$11,L12='[1]Tabla Impacto'!$D$11),"Leve",IF(OR(L12='[1]Tabla Impacto'!$C$12,L12='[1]Tabla Impacto'!$D$12),"Menor",IF(OR(L12='[1]Tabla Impacto'!$C$13,L12='[1]Tabla Impacto'!$D$13),"Moderado",IF(OR(#REF!='[1]Tabla Impacto'!$C$14,L12='[1]Tabla Impacto'!$D$14),"Mayor",IF(OR(L12='[1]Tabla Impacto'!$C$15,L37='[1]Tabla Impacto'!$D$15),"Catastrófico","")))))</f>
        <v>#REF!</v>
      </c>
      <c r="N12" s="107" t="e">
        <f t="shared" si="2"/>
        <v>#REF!</v>
      </c>
      <c r="O12" s="108" t="e">
        <f t="shared" si="3"/>
        <v>#REF!</v>
      </c>
      <c r="P12" s="105" t="s">
        <v>123</v>
      </c>
      <c r="Q12" s="109" t="s">
        <v>124</v>
      </c>
      <c r="R12" s="105" t="str">
        <f t="shared" si="4"/>
        <v>Probabilidad</v>
      </c>
      <c r="S12" s="110" t="s">
        <v>105</v>
      </c>
      <c r="T12" s="110" t="s">
        <v>106</v>
      </c>
      <c r="U12" s="111" t="str">
        <f t="shared" si="5"/>
        <v>40%</v>
      </c>
      <c r="V12" s="110" t="s">
        <v>107</v>
      </c>
      <c r="W12" s="110" t="s">
        <v>108</v>
      </c>
      <c r="X12" s="110" t="s">
        <v>109</v>
      </c>
      <c r="Y12" s="112">
        <f t="shared" si="6"/>
        <v>0.24</v>
      </c>
      <c r="Z12" s="113" t="str">
        <f t="shared" si="7"/>
        <v>Baja</v>
      </c>
      <c r="AA12" s="111">
        <f t="shared" si="8"/>
        <v>0.24</v>
      </c>
      <c r="AB12" s="113" t="str">
        <f t="shared" si="9"/>
        <v/>
      </c>
      <c r="AC12" s="111" t="str">
        <f t="shared" si="10"/>
        <v/>
      </c>
      <c r="AD12" s="114" t="str">
        <f t="shared" si="11"/>
        <v/>
      </c>
      <c r="AE12" s="110" t="s">
        <v>110</v>
      </c>
      <c r="AF12" s="115" t="s">
        <v>125</v>
      </c>
      <c r="AG12" s="104" t="s">
        <v>126</v>
      </c>
      <c r="AH12" s="116">
        <v>45323</v>
      </c>
      <c r="AI12" s="88">
        <v>45657</v>
      </c>
      <c r="AJ12" s="117" t="s">
        <v>113</v>
      </c>
      <c r="AK12" s="105">
        <v>1</v>
      </c>
      <c r="AL12" s="118" t="s">
        <v>114</v>
      </c>
      <c r="AM12" s="105">
        <v>1</v>
      </c>
      <c r="AN12" s="119" t="s">
        <v>115</v>
      </c>
      <c r="AO12" s="105">
        <v>1</v>
      </c>
      <c r="AP12" s="120" t="s">
        <v>116</v>
      </c>
      <c r="AQ12" s="121" t="s">
        <v>127</v>
      </c>
      <c r="AR12" s="122" t="s">
        <v>128</v>
      </c>
      <c r="AS12" s="123"/>
      <c r="AT12" s="124"/>
      <c r="AU12" s="125"/>
      <c r="AV12" s="126"/>
      <c r="AW12" s="127"/>
      <c r="AX12" s="128"/>
      <c r="AY12" s="98" t="s">
        <v>129</v>
      </c>
      <c r="AZ12" s="129"/>
      <c r="BA12" s="100"/>
      <c r="BB12" s="101" t="s">
        <v>130</v>
      </c>
      <c r="BC12" s="2"/>
      <c r="BD12" s="2"/>
      <c r="BE12" s="2"/>
      <c r="BF12" s="2"/>
      <c r="BG12" s="2"/>
      <c r="BH12" s="2"/>
      <c r="BI12" s="2"/>
      <c r="BJ12" s="2"/>
      <c r="BK12" s="2"/>
      <c r="BL12" s="2"/>
      <c r="BM12" s="2"/>
      <c r="BN12" s="2"/>
      <c r="BO12" s="2"/>
    </row>
    <row r="13" spans="1:67" ht="184.5" customHeight="1">
      <c r="A13" s="555">
        <v>3</v>
      </c>
      <c r="B13" s="130" t="s">
        <v>131</v>
      </c>
      <c r="C13" s="130" t="s">
        <v>132</v>
      </c>
      <c r="D13" s="130" t="s">
        <v>133</v>
      </c>
      <c r="E13" s="130" t="s">
        <v>134</v>
      </c>
      <c r="F13" s="130" t="s">
        <v>135</v>
      </c>
      <c r="G13" s="130" t="s">
        <v>101</v>
      </c>
      <c r="H13" s="131">
        <v>12</v>
      </c>
      <c r="I13" s="132" t="str">
        <f t="shared" si="0"/>
        <v>Baja</v>
      </c>
      <c r="J13" s="133">
        <f t="shared" si="1"/>
        <v>0.4</v>
      </c>
      <c r="K13" s="133" t="s">
        <v>102</v>
      </c>
      <c r="L13" s="133" t="s">
        <v>102</v>
      </c>
      <c r="M13" s="132" t="e">
        <f>IF(OR(L13='[1]Tabla Impacto'!$C$11,L13='[1]Tabla Impacto'!$D$11),"Leve",IF(OR(L13='[1]Tabla Impacto'!$C$12,L13='[1]Tabla Impacto'!$D$12),"Menor",IF(OR(L13='[1]Tabla Impacto'!$C$13,L13='[1]Tabla Impacto'!$D$13),"Moderado",IF(OR(#REF!='[1]Tabla Impacto'!$C$14,L13='[1]Tabla Impacto'!$D$14),"Mayor",IF(OR(L13='[1]Tabla Impacto'!$C$15,L3='[1]Tabla Impacto'!$D$15),"Catastrófico","")))))</f>
        <v>#REF!</v>
      </c>
      <c r="N13" s="133" t="e">
        <f t="shared" si="2"/>
        <v>#REF!</v>
      </c>
      <c r="O13" s="134" t="e">
        <f t="shared" si="3"/>
        <v>#REF!</v>
      </c>
      <c r="P13" s="105" t="s">
        <v>136</v>
      </c>
      <c r="Q13" s="109" t="s">
        <v>137</v>
      </c>
      <c r="R13" s="105" t="str">
        <f t="shared" si="4"/>
        <v>Probabilidad</v>
      </c>
      <c r="S13" s="110" t="s">
        <v>105</v>
      </c>
      <c r="T13" s="110" t="s">
        <v>106</v>
      </c>
      <c r="U13" s="111" t="str">
        <f t="shared" si="5"/>
        <v>40%</v>
      </c>
      <c r="V13" s="110" t="s">
        <v>107</v>
      </c>
      <c r="W13" s="110" t="s">
        <v>108</v>
      </c>
      <c r="X13" s="110" t="s">
        <v>109</v>
      </c>
      <c r="Y13" s="112">
        <f t="shared" si="6"/>
        <v>0.24</v>
      </c>
      <c r="Z13" s="113" t="str">
        <f t="shared" si="7"/>
        <v>Baja</v>
      </c>
      <c r="AA13" s="111">
        <f t="shared" si="8"/>
        <v>0.24</v>
      </c>
      <c r="AB13" s="113" t="str">
        <f t="shared" si="9"/>
        <v/>
      </c>
      <c r="AC13" s="111" t="str">
        <f t="shared" si="10"/>
        <v/>
      </c>
      <c r="AD13" s="114" t="str">
        <f t="shared" si="11"/>
        <v/>
      </c>
      <c r="AE13" s="110" t="s">
        <v>110</v>
      </c>
      <c r="AF13" s="135" t="s">
        <v>138</v>
      </c>
      <c r="AG13" s="104" t="s">
        <v>139</v>
      </c>
      <c r="AH13" s="116">
        <v>45323</v>
      </c>
      <c r="AI13" s="88">
        <v>45657</v>
      </c>
      <c r="AJ13" s="117" t="s">
        <v>140</v>
      </c>
      <c r="AK13" s="105">
        <v>1</v>
      </c>
      <c r="AL13" s="118" t="s">
        <v>141</v>
      </c>
      <c r="AM13" s="105">
        <v>1</v>
      </c>
      <c r="AN13" s="119" t="s">
        <v>115</v>
      </c>
      <c r="AO13" s="105">
        <v>1</v>
      </c>
      <c r="AP13" s="120" t="s">
        <v>116</v>
      </c>
      <c r="AQ13" s="136" t="s">
        <v>142</v>
      </c>
      <c r="AR13" s="137" t="s">
        <v>143</v>
      </c>
      <c r="AS13" s="136"/>
      <c r="AT13" s="138"/>
      <c r="AU13" s="138"/>
      <c r="AV13" s="137"/>
      <c r="AW13" s="127"/>
      <c r="AX13" s="128"/>
      <c r="AY13" s="98" t="s">
        <v>129</v>
      </c>
      <c r="AZ13" s="126"/>
      <c r="BA13" s="100"/>
      <c r="BB13" s="101" t="s">
        <v>130</v>
      </c>
      <c r="BC13" s="2"/>
      <c r="BD13" s="2"/>
      <c r="BE13" s="2"/>
      <c r="BF13" s="2"/>
      <c r="BG13" s="2"/>
      <c r="BH13" s="2"/>
      <c r="BI13" s="2"/>
      <c r="BJ13" s="2"/>
      <c r="BK13" s="2"/>
      <c r="BL13" s="2"/>
      <c r="BM13" s="2"/>
      <c r="BN13" s="2"/>
      <c r="BO13" s="2"/>
    </row>
    <row r="14" spans="1:67" ht="162.75" customHeight="1">
      <c r="A14" s="556"/>
      <c r="B14" s="139"/>
      <c r="C14" s="139"/>
      <c r="D14" s="139"/>
      <c r="E14" s="139"/>
      <c r="F14" s="139"/>
      <c r="G14" s="139"/>
      <c r="H14" s="140"/>
      <c r="I14" s="141"/>
      <c r="J14" s="142"/>
      <c r="K14" s="142"/>
      <c r="L14" s="142"/>
      <c r="M14" s="141"/>
      <c r="N14" s="142"/>
      <c r="O14" s="143"/>
      <c r="P14" s="105" t="s">
        <v>144</v>
      </c>
      <c r="Q14" s="109" t="s">
        <v>145</v>
      </c>
      <c r="R14" s="105" t="str">
        <f t="shared" si="4"/>
        <v>Probabilidad</v>
      </c>
      <c r="S14" s="110" t="s">
        <v>146</v>
      </c>
      <c r="T14" s="110" t="s">
        <v>106</v>
      </c>
      <c r="U14" s="111" t="str">
        <f t="shared" si="5"/>
        <v>30%</v>
      </c>
      <c r="V14" s="110" t="s">
        <v>107</v>
      </c>
      <c r="W14" s="110" t="s">
        <v>108</v>
      </c>
      <c r="X14" s="110" t="s">
        <v>109</v>
      </c>
      <c r="Y14" s="112">
        <f t="shared" si="6"/>
        <v>0</v>
      </c>
      <c r="Z14" s="113" t="str">
        <f t="shared" si="7"/>
        <v>Muy Baja</v>
      </c>
      <c r="AA14" s="111">
        <f t="shared" si="8"/>
        <v>0</v>
      </c>
      <c r="AB14" s="113" t="str">
        <f t="shared" si="9"/>
        <v>Leve</v>
      </c>
      <c r="AC14" s="111">
        <f t="shared" si="10"/>
        <v>0</v>
      </c>
      <c r="AD14" s="114" t="str">
        <f t="shared" si="11"/>
        <v>Bajo</v>
      </c>
      <c r="AE14" s="110" t="s">
        <v>110</v>
      </c>
      <c r="AF14" s="135" t="s">
        <v>145</v>
      </c>
      <c r="AG14" s="104" t="s">
        <v>126</v>
      </c>
      <c r="AH14" s="116">
        <v>45323</v>
      </c>
      <c r="AI14" s="88">
        <v>45657</v>
      </c>
      <c r="AJ14" s="117" t="s">
        <v>147</v>
      </c>
      <c r="AK14" s="105">
        <v>2</v>
      </c>
      <c r="AL14" s="118" t="s">
        <v>148</v>
      </c>
      <c r="AM14" s="105">
        <v>2</v>
      </c>
      <c r="AN14" s="119" t="s">
        <v>115</v>
      </c>
      <c r="AO14" s="105">
        <v>2</v>
      </c>
      <c r="AP14" s="120" t="s">
        <v>116</v>
      </c>
      <c r="AQ14" s="144" t="s">
        <v>149</v>
      </c>
      <c r="AR14" s="137" t="s">
        <v>150</v>
      </c>
      <c r="AS14" s="136"/>
      <c r="AT14" s="138"/>
      <c r="AU14" s="145"/>
      <c r="AV14" s="137"/>
      <c r="AW14" s="146"/>
      <c r="AX14" s="147"/>
      <c r="AY14" s="98" t="s">
        <v>129</v>
      </c>
      <c r="AZ14" s="137"/>
      <c r="BA14" s="100"/>
      <c r="BB14" s="101" t="s">
        <v>130</v>
      </c>
      <c r="BC14" s="2"/>
      <c r="BD14" s="2"/>
      <c r="BE14" s="2"/>
      <c r="BF14" s="2"/>
      <c r="BG14" s="2"/>
      <c r="BH14" s="2"/>
      <c r="BI14" s="2"/>
      <c r="BJ14" s="2"/>
      <c r="BK14" s="2"/>
      <c r="BL14" s="2"/>
      <c r="BM14" s="2"/>
      <c r="BN14" s="2"/>
      <c r="BO14" s="2"/>
    </row>
    <row r="15" spans="1:67" ht="174.75" customHeight="1">
      <c r="A15" s="557"/>
      <c r="B15" s="148"/>
      <c r="C15" s="148"/>
      <c r="D15" s="148"/>
      <c r="E15" s="148"/>
      <c r="F15" s="148"/>
      <c r="G15" s="148"/>
      <c r="H15" s="149"/>
      <c r="I15" s="150"/>
      <c r="J15" s="151"/>
      <c r="K15" s="151"/>
      <c r="L15" s="151"/>
      <c r="M15" s="150"/>
      <c r="N15" s="151"/>
      <c r="O15" s="152"/>
      <c r="P15" s="105" t="s">
        <v>151</v>
      </c>
      <c r="Q15" s="109" t="s">
        <v>152</v>
      </c>
      <c r="R15" s="105" t="str">
        <f t="shared" si="4"/>
        <v>Probabilidad</v>
      </c>
      <c r="S15" s="110" t="s">
        <v>105</v>
      </c>
      <c r="T15" s="110" t="s">
        <v>106</v>
      </c>
      <c r="U15" s="111" t="str">
        <f t="shared" si="5"/>
        <v>40%</v>
      </c>
      <c r="V15" s="110" t="s">
        <v>107</v>
      </c>
      <c r="W15" s="110" t="s">
        <v>108</v>
      </c>
      <c r="X15" s="110" t="s">
        <v>109</v>
      </c>
      <c r="Y15" s="112">
        <f t="shared" si="6"/>
        <v>0</v>
      </c>
      <c r="Z15" s="113" t="str">
        <f t="shared" si="7"/>
        <v>Muy Baja</v>
      </c>
      <c r="AA15" s="111">
        <f t="shared" si="8"/>
        <v>0</v>
      </c>
      <c r="AB15" s="113" t="str">
        <f t="shared" si="9"/>
        <v>Leve</v>
      </c>
      <c r="AC15" s="111">
        <f t="shared" si="10"/>
        <v>0</v>
      </c>
      <c r="AD15" s="114" t="str">
        <f t="shared" si="11"/>
        <v>Bajo</v>
      </c>
      <c r="AE15" s="110" t="s">
        <v>110</v>
      </c>
      <c r="AF15" s="135" t="s">
        <v>153</v>
      </c>
      <c r="AG15" s="104" t="s">
        <v>139</v>
      </c>
      <c r="AH15" s="116">
        <v>45323</v>
      </c>
      <c r="AI15" s="88">
        <v>45657</v>
      </c>
      <c r="AJ15" s="117" t="s">
        <v>154</v>
      </c>
      <c r="AK15" s="105">
        <v>3</v>
      </c>
      <c r="AL15" s="118" t="s">
        <v>148</v>
      </c>
      <c r="AM15" s="105">
        <v>3</v>
      </c>
      <c r="AN15" s="119" t="s">
        <v>115</v>
      </c>
      <c r="AO15" s="105">
        <v>3</v>
      </c>
      <c r="AP15" s="120" t="s">
        <v>116</v>
      </c>
      <c r="AQ15" s="144" t="s">
        <v>155</v>
      </c>
      <c r="AR15" s="137" t="s">
        <v>156</v>
      </c>
      <c r="AS15" s="136"/>
      <c r="AT15" s="138"/>
      <c r="AU15" s="138"/>
      <c r="AV15" s="153"/>
      <c r="AW15" s="154"/>
      <c r="AY15" s="98" t="s">
        <v>129</v>
      </c>
      <c r="AZ15" s="137"/>
      <c r="BA15" s="100"/>
      <c r="BB15" s="101" t="s">
        <v>130</v>
      </c>
      <c r="BC15" s="2"/>
      <c r="BD15" s="2"/>
      <c r="BE15" s="2"/>
      <c r="BF15" s="2"/>
      <c r="BG15" s="2"/>
      <c r="BH15" s="2"/>
      <c r="BI15" s="2"/>
      <c r="BJ15" s="2"/>
      <c r="BK15" s="2"/>
      <c r="BL15" s="2"/>
      <c r="BM15" s="2"/>
      <c r="BN15" s="2"/>
      <c r="BO15" s="2"/>
    </row>
    <row r="16" spans="1:67" ht="156.75" customHeight="1">
      <c r="A16" s="155">
        <v>4</v>
      </c>
      <c r="B16" s="156" t="s">
        <v>20</v>
      </c>
      <c r="C16" s="104" t="s">
        <v>132</v>
      </c>
      <c r="D16" s="104" t="s">
        <v>157</v>
      </c>
      <c r="E16" s="104" t="s">
        <v>158</v>
      </c>
      <c r="F16" s="104" t="s">
        <v>159</v>
      </c>
      <c r="G16" s="104" t="s">
        <v>160</v>
      </c>
      <c r="H16" s="105">
        <v>12</v>
      </c>
      <c r="I16" s="106" t="str">
        <f t="shared" ref="I16:I17" si="12">IF(H16&lt;=0,"",IF(H16&lt;=2,"Muy Baja",IF(H16&lt;=24,"Baja",IF(H16&lt;=500,"Media",IF(H16&lt;=5000,"Alta","Muy Alta")))))</f>
        <v>Baja</v>
      </c>
      <c r="J16" s="107">
        <f t="shared" ref="J16:J17" si="13">IF(I16="","",IF(I16="Muy Baja",0.2,IF(I16="Baja",0.4,IF(I16="Media",0.6,IF(I16="Alta",0.8,IF(I16="Muy Alta",1,))))))</f>
        <v>0.4</v>
      </c>
      <c r="K16" s="104" t="s">
        <v>102</v>
      </c>
      <c r="L16" s="107" t="s">
        <v>102</v>
      </c>
      <c r="M16" s="106" t="e">
        <f>IF(OR(L16='[1]Tabla Impacto'!$C$11,L16='[1]Tabla Impacto'!$D$11),"Leve",IF(OR(L16='[1]Tabla Impacto'!$C$12,L16='[1]Tabla Impacto'!$D$12),"Menor",IF(OR(L16='[1]Tabla Impacto'!$C$13,L16='[1]Tabla Impacto'!$D$13),"Moderado",IF(OR(#REF!='[1]Tabla Impacto'!$C$14,L16='[1]Tabla Impacto'!$D$14),"Mayor",IF(OR(L16='[1]Tabla Impacto'!$C$15,L40='[1]Tabla Impacto'!$D$15),"Catastrófico","")))))</f>
        <v>#REF!</v>
      </c>
      <c r="N16" s="107" t="e">
        <f t="shared" ref="N16:N17" si="14">IF(M16="","",IF(M16="Leve",0.2,IF(M16="Menor",0.4,IF(M16="Moderado",0.6,IF(M16="Mayor",0.8,IF(M16="Catastrófico",1,))))))</f>
        <v>#REF!</v>
      </c>
      <c r="O16" s="108" t="e">
        <f t="shared" ref="O16:O17" si="15">IF(OR(AND(I16="Muy Baja",M16="Leve"),AND(I16="Muy Baja",M16="Menor"),AND(I16="Baja",M16="Leve")),"Bajo",IF(OR(AND(I16="Muy baja",M16="Moderado"),AND(I16="Baja",M16="Menor"),AND(I16="Baja",M16="Moderado"),AND(I16="Media",M16="Leve"),AND(I16="Media",M16="Menor"),AND(I16="Media",M16="Moderado"),AND(I16="Alta",M16="Leve"),AND(I16="Alta",M16="Menor")),"Moderado",IF(OR(AND(I16="Muy Baja",M16="Mayor"),AND(I16="Baja",M16="Mayor"),AND(I16="Media",M16="Mayor"),AND(I16="Alta",M16="Moderado"),AND(I16="Alta",M16="Mayor"),AND(I16="Muy Alta",M16="Leve"),AND(I16="Muy Alta",M16="Menor"),AND(I16="Muy Alta",M16="Moderado"),AND(I16="Muy Alta",M16="Mayor")),"Alto",IF(OR(AND(I16="Muy Baja",M16="Catastrófico"),AND(I16="Baja",M16="Catastrófico"),AND(I16="Media",M16="Catastrófico"),AND(I16="Alta",M16="Catastrófico"),AND(I16="Muy Alta",M16="Catastrófico")),"Extremo",""))))</f>
        <v>#REF!</v>
      </c>
      <c r="P16" s="105" t="s">
        <v>161</v>
      </c>
      <c r="Q16" s="104" t="s">
        <v>162</v>
      </c>
      <c r="R16" s="105" t="str">
        <f t="shared" si="4"/>
        <v>Probabilidad</v>
      </c>
      <c r="S16" s="110" t="s">
        <v>105</v>
      </c>
      <c r="T16" s="110" t="s">
        <v>106</v>
      </c>
      <c r="U16" s="111" t="str">
        <f t="shared" si="5"/>
        <v>40%</v>
      </c>
      <c r="V16" s="110" t="s">
        <v>107</v>
      </c>
      <c r="W16" s="110" t="s">
        <v>108</v>
      </c>
      <c r="X16" s="110" t="s">
        <v>109</v>
      </c>
      <c r="Y16" s="112">
        <f t="shared" si="6"/>
        <v>0.24</v>
      </c>
      <c r="Z16" s="113" t="str">
        <f t="shared" si="7"/>
        <v>Baja</v>
      </c>
      <c r="AA16" s="111">
        <f t="shared" si="8"/>
        <v>0.24</v>
      </c>
      <c r="AB16" s="113" t="str">
        <f t="shared" si="9"/>
        <v/>
      </c>
      <c r="AC16" s="111" t="str">
        <f t="shared" si="10"/>
        <v/>
      </c>
      <c r="AD16" s="114" t="str">
        <f t="shared" si="11"/>
        <v/>
      </c>
      <c r="AE16" s="110" t="s">
        <v>110</v>
      </c>
      <c r="AF16" s="135" t="s">
        <v>163</v>
      </c>
      <c r="AG16" s="104" t="s">
        <v>139</v>
      </c>
      <c r="AH16" s="116">
        <v>45323</v>
      </c>
      <c r="AI16" s="88">
        <v>45657</v>
      </c>
      <c r="AJ16" s="157" t="s">
        <v>164</v>
      </c>
      <c r="AK16" s="105">
        <v>1</v>
      </c>
      <c r="AL16" s="118" t="s">
        <v>165</v>
      </c>
      <c r="AM16" s="105">
        <v>1</v>
      </c>
      <c r="AN16" s="119" t="s">
        <v>115</v>
      </c>
      <c r="AO16" s="105">
        <v>1</v>
      </c>
      <c r="AP16" s="120" t="s">
        <v>116</v>
      </c>
      <c r="AQ16" s="136" t="s">
        <v>166</v>
      </c>
      <c r="AR16" s="137" t="s">
        <v>167</v>
      </c>
      <c r="AS16" s="136"/>
      <c r="AT16" s="138"/>
      <c r="AU16" s="138"/>
      <c r="AV16" s="137"/>
      <c r="AW16" s="158"/>
      <c r="AX16" s="128"/>
      <c r="AY16" s="98" t="s">
        <v>129</v>
      </c>
      <c r="AZ16" s="159"/>
      <c r="BA16" s="100"/>
      <c r="BB16" s="101" t="s">
        <v>130</v>
      </c>
      <c r="BC16" s="2"/>
      <c r="BD16" s="2"/>
      <c r="BE16" s="2"/>
      <c r="BF16" s="2"/>
      <c r="BG16" s="2"/>
      <c r="BH16" s="2"/>
      <c r="BI16" s="2"/>
      <c r="BJ16" s="2"/>
      <c r="BK16" s="2"/>
      <c r="BL16" s="2"/>
      <c r="BM16" s="2"/>
      <c r="BN16" s="2"/>
      <c r="BO16" s="2"/>
    </row>
    <row r="17" spans="1:67" ht="180.75" customHeight="1">
      <c r="A17" s="555">
        <v>5</v>
      </c>
      <c r="B17" s="130" t="s">
        <v>21</v>
      </c>
      <c r="C17" s="130" t="s">
        <v>132</v>
      </c>
      <c r="D17" s="130" t="s">
        <v>168</v>
      </c>
      <c r="E17" s="130" t="s">
        <v>169</v>
      </c>
      <c r="F17" s="130" t="s">
        <v>170</v>
      </c>
      <c r="G17" s="130" t="s">
        <v>101</v>
      </c>
      <c r="H17" s="131">
        <v>365</v>
      </c>
      <c r="I17" s="132" t="str">
        <f t="shared" si="12"/>
        <v>Media</v>
      </c>
      <c r="J17" s="133">
        <f t="shared" si="13"/>
        <v>0.6</v>
      </c>
      <c r="K17" s="133" t="s">
        <v>102</v>
      </c>
      <c r="L17" s="133" t="s">
        <v>102</v>
      </c>
      <c r="M17" s="132" t="e">
        <f>IF(OR(L17='[1]Tabla Impacto'!$C$11,L17='[1]Tabla Impacto'!$D$11),"Leve",IF(OR(L17='[1]Tabla Impacto'!$C$12,L17='[1]Tabla Impacto'!$D$12),"Menor",IF(OR(L17='[1]Tabla Impacto'!$C$13,L17='[1]Tabla Impacto'!$D$13),"Moderado",IF(OR(L13='[1]Tabla Impacto'!$C$14,L17='[1]Tabla Impacto'!$D$14),"Mayor",IF(OR(L17='[1]Tabla Impacto'!$C$15,#REF!='[1]Tabla Impacto'!$D$15),"Catastrófico","")))))</f>
        <v>#REF!</v>
      </c>
      <c r="N17" s="133" t="e">
        <f t="shared" si="14"/>
        <v>#REF!</v>
      </c>
      <c r="O17" s="134" t="e">
        <f t="shared" si="15"/>
        <v>#REF!</v>
      </c>
      <c r="P17" s="105" t="s">
        <v>171</v>
      </c>
      <c r="Q17" s="109" t="s">
        <v>172</v>
      </c>
      <c r="R17" s="105" t="str">
        <f t="shared" si="4"/>
        <v>Probabilidad</v>
      </c>
      <c r="S17" s="110" t="s">
        <v>105</v>
      </c>
      <c r="T17" s="110" t="s">
        <v>106</v>
      </c>
      <c r="U17" s="111" t="str">
        <f t="shared" si="5"/>
        <v>40%</v>
      </c>
      <c r="V17" s="110" t="s">
        <v>107</v>
      </c>
      <c r="W17" s="110" t="s">
        <v>108</v>
      </c>
      <c r="X17" s="110" t="s">
        <v>109</v>
      </c>
      <c r="Y17" s="112">
        <f t="shared" si="6"/>
        <v>0.36</v>
      </c>
      <c r="Z17" s="113" t="str">
        <f t="shared" si="7"/>
        <v>Baja</v>
      </c>
      <c r="AA17" s="111">
        <f t="shared" si="8"/>
        <v>0.36</v>
      </c>
      <c r="AB17" s="113" t="str">
        <f t="shared" si="9"/>
        <v/>
      </c>
      <c r="AC17" s="111" t="str">
        <f t="shared" si="10"/>
        <v/>
      </c>
      <c r="AD17" s="114" t="str">
        <f t="shared" si="11"/>
        <v/>
      </c>
      <c r="AE17" s="110" t="s">
        <v>110</v>
      </c>
      <c r="AF17" s="135" t="s">
        <v>173</v>
      </c>
      <c r="AG17" s="104" t="s">
        <v>139</v>
      </c>
      <c r="AH17" s="116">
        <v>45323</v>
      </c>
      <c r="AI17" s="88">
        <v>45657</v>
      </c>
      <c r="AJ17" s="160" t="s">
        <v>174</v>
      </c>
      <c r="AK17" s="105">
        <v>1</v>
      </c>
      <c r="AL17" s="118" t="s">
        <v>175</v>
      </c>
      <c r="AM17" s="105">
        <v>1</v>
      </c>
      <c r="AN17" s="119" t="s">
        <v>115</v>
      </c>
      <c r="AO17" s="105">
        <v>1</v>
      </c>
      <c r="AP17" s="120" t="s">
        <v>116</v>
      </c>
      <c r="AQ17" s="136" t="s">
        <v>176</v>
      </c>
      <c r="AR17" s="137" t="s">
        <v>177</v>
      </c>
      <c r="AS17" s="136"/>
      <c r="AT17" s="138"/>
      <c r="AU17" s="138"/>
      <c r="AV17" s="137"/>
      <c r="AW17" s="100"/>
      <c r="AX17" s="128"/>
      <c r="AY17" s="98" t="s">
        <v>129</v>
      </c>
      <c r="AZ17" s="159"/>
      <c r="BA17" s="100"/>
      <c r="BB17" s="101" t="s">
        <v>130</v>
      </c>
      <c r="BC17" s="2"/>
      <c r="BD17" s="2"/>
      <c r="BE17" s="2"/>
      <c r="BF17" s="2"/>
      <c r="BG17" s="2"/>
      <c r="BH17" s="2"/>
      <c r="BI17" s="2"/>
      <c r="BJ17" s="2"/>
      <c r="BK17" s="2"/>
      <c r="BL17" s="2"/>
      <c r="BM17" s="2"/>
      <c r="BN17" s="2"/>
      <c r="BO17" s="2"/>
    </row>
    <row r="18" spans="1:67" ht="174" customHeight="1">
      <c r="A18" s="556"/>
      <c r="B18" s="139"/>
      <c r="C18" s="139"/>
      <c r="D18" s="139"/>
      <c r="E18" s="139"/>
      <c r="F18" s="139"/>
      <c r="G18" s="139"/>
      <c r="H18" s="140"/>
      <c r="I18" s="141"/>
      <c r="J18" s="142"/>
      <c r="K18" s="142"/>
      <c r="L18" s="142"/>
      <c r="M18" s="141"/>
      <c r="N18" s="142"/>
      <c r="O18" s="143"/>
      <c r="P18" s="105" t="s">
        <v>178</v>
      </c>
      <c r="Q18" s="109" t="s">
        <v>179</v>
      </c>
      <c r="R18" s="105" t="str">
        <f t="shared" si="4"/>
        <v>Probabilidad</v>
      </c>
      <c r="S18" s="110" t="s">
        <v>105</v>
      </c>
      <c r="T18" s="110" t="s">
        <v>106</v>
      </c>
      <c r="U18" s="111" t="str">
        <f t="shared" si="5"/>
        <v>40%</v>
      </c>
      <c r="V18" s="110" t="s">
        <v>107</v>
      </c>
      <c r="W18" s="110" t="s">
        <v>108</v>
      </c>
      <c r="X18" s="110" t="s">
        <v>109</v>
      </c>
      <c r="Y18" s="112">
        <f t="shared" si="6"/>
        <v>0</v>
      </c>
      <c r="Z18" s="113" t="str">
        <f t="shared" si="7"/>
        <v>Muy Baja</v>
      </c>
      <c r="AA18" s="111">
        <f t="shared" si="8"/>
        <v>0</v>
      </c>
      <c r="AB18" s="113" t="str">
        <f t="shared" si="9"/>
        <v>Leve</v>
      </c>
      <c r="AC18" s="111">
        <f t="shared" si="10"/>
        <v>0</v>
      </c>
      <c r="AD18" s="114" t="str">
        <f t="shared" si="11"/>
        <v>Bajo</v>
      </c>
      <c r="AE18" s="110" t="s">
        <v>110</v>
      </c>
      <c r="AF18" s="135" t="s">
        <v>180</v>
      </c>
      <c r="AG18" s="105" t="s">
        <v>181</v>
      </c>
      <c r="AH18" s="116">
        <v>45323</v>
      </c>
      <c r="AI18" s="88">
        <v>45657</v>
      </c>
      <c r="AJ18" s="161" t="s">
        <v>182</v>
      </c>
      <c r="AK18" s="105">
        <v>2</v>
      </c>
      <c r="AL18" s="118" t="s">
        <v>183</v>
      </c>
      <c r="AM18" s="105">
        <v>2</v>
      </c>
      <c r="AN18" s="119" t="s">
        <v>115</v>
      </c>
      <c r="AO18" s="105">
        <v>2</v>
      </c>
      <c r="AP18" s="120" t="s">
        <v>116</v>
      </c>
      <c r="AQ18" s="136"/>
      <c r="AR18" s="159"/>
      <c r="AS18" s="136"/>
      <c r="AT18" s="162"/>
      <c r="AU18" s="138"/>
      <c r="AV18" s="159"/>
      <c r="AW18" s="100"/>
      <c r="AX18" s="128"/>
      <c r="AY18" s="98" t="s">
        <v>129</v>
      </c>
      <c r="AZ18" s="163"/>
      <c r="BA18" s="100"/>
      <c r="BB18" s="101" t="s">
        <v>130</v>
      </c>
      <c r="BC18" s="2"/>
      <c r="BD18" s="2"/>
      <c r="BE18" s="2"/>
      <c r="BF18" s="2"/>
      <c r="BG18" s="2"/>
      <c r="BH18" s="2"/>
      <c r="BI18" s="2"/>
      <c r="BJ18" s="2"/>
      <c r="BK18" s="2"/>
      <c r="BL18" s="2"/>
      <c r="BM18" s="2"/>
      <c r="BN18" s="2"/>
      <c r="BO18" s="2"/>
    </row>
    <row r="19" spans="1:67" ht="201.75" customHeight="1">
      <c r="A19" s="557"/>
      <c r="B19" s="148"/>
      <c r="C19" s="148"/>
      <c r="D19" s="148"/>
      <c r="E19" s="148"/>
      <c r="F19" s="148"/>
      <c r="G19" s="148"/>
      <c r="H19" s="149"/>
      <c r="I19" s="150"/>
      <c r="J19" s="151"/>
      <c r="K19" s="151"/>
      <c r="L19" s="151"/>
      <c r="M19" s="150"/>
      <c r="N19" s="151"/>
      <c r="O19" s="152"/>
      <c r="P19" s="105" t="s">
        <v>184</v>
      </c>
      <c r="Q19" s="109" t="s">
        <v>185</v>
      </c>
      <c r="R19" s="105" t="str">
        <f t="shared" si="4"/>
        <v>Impacto</v>
      </c>
      <c r="S19" s="110" t="s">
        <v>186</v>
      </c>
      <c r="T19" s="110" t="s">
        <v>106</v>
      </c>
      <c r="U19" s="111" t="str">
        <f t="shared" si="5"/>
        <v>25%</v>
      </c>
      <c r="V19" s="110" t="s">
        <v>107</v>
      </c>
      <c r="W19" s="110" t="s">
        <v>187</v>
      </c>
      <c r="X19" s="110" t="s">
        <v>109</v>
      </c>
      <c r="Y19" s="112">
        <f t="shared" si="6"/>
        <v>0</v>
      </c>
      <c r="Z19" s="113" t="str">
        <f t="shared" si="7"/>
        <v>Muy Baja</v>
      </c>
      <c r="AA19" s="111">
        <f t="shared" si="8"/>
        <v>0</v>
      </c>
      <c r="AB19" s="113" t="str">
        <f t="shared" si="9"/>
        <v>Leve</v>
      </c>
      <c r="AC19" s="111">
        <f t="shared" si="10"/>
        <v>0</v>
      </c>
      <c r="AD19" s="114" t="str">
        <f t="shared" si="11"/>
        <v>Bajo</v>
      </c>
      <c r="AE19" s="110" t="s">
        <v>110</v>
      </c>
      <c r="AF19" s="135" t="s">
        <v>188</v>
      </c>
      <c r="AG19" s="105" t="s">
        <v>189</v>
      </c>
      <c r="AH19" s="116">
        <v>45323</v>
      </c>
      <c r="AI19" s="88">
        <v>45657</v>
      </c>
      <c r="AJ19" s="157" t="s">
        <v>147</v>
      </c>
      <c r="AK19" s="105">
        <v>5</v>
      </c>
      <c r="AL19" s="118" t="s">
        <v>190</v>
      </c>
      <c r="AM19" s="105">
        <v>5</v>
      </c>
      <c r="AN19" s="119" t="s">
        <v>115</v>
      </c>
      <c r="AO19" s="105">
        <v>5</v>
      </c>
      <c r="AP19" s="120" t="s">
        <v>116</v>
      </c>
      <c r="AQ19" s="136" t="s">
        <v>191</v>
      </c>
      <c r="AR19" s="137" t="s">
        <v>192</v>
      </c>
      <c r="AS19" s="136"/>
      <c r="AT19" s="138"/>
      <c r="AU19" s="138"/>
      <c r="AV19" s="137"/>
      <c r="AW19" s="100"/>
      <c r="AX19" s="128"/>
      <c r="AY19" s="620" t="s">
        <v>129</v>
      </c>
      <c r="AZ19" s="137"/>
      <c r="BA19" s="100"/>
      <c r="BB19" s="101" t="s">
        <v>130</v>
      </c>
      <c r="BC19" s="2"/>
      <c r="BD19" s="2"/>
      <c r="BE19" s="2"/>
      <c r="BF19" s="2"/>
      <c r="BG19" s="2"/>
      <c r="BH19" s="2"/>
      <c r="BI19" s="2"/>
      <c r="BJ19" s="2"/>
      <c r="BK19" s="2"/>
      <c r="BL19" s="2"/>
      <c r="BM19" s="2"/>
      <c r="BN19" s="2"/>
      <c r="BO19" s="2"/>
    </row>
    <row r="20" spans="1:67" ht="162" customHeight="1">
      <c r="A20" s="555">
        <v>6</v>
      </c>
      <c r="B20" s="130" t="s">
        <v>193</v>
      </c>
      <c r="C20" s="130" t="s">
        <v>97</v>
      </c>
      <c r="D20" s="130" t="s">
        <v>194</v>
      </c>
      <c r="E20" s="130" t="s">
        <v>195</v>
      </c>
      <c r="F20" s="130" t="s">
        <v>196</v>
      </c>
      <c r="G20" s="130" t="s">
        <v>101</v>
      </c>
      <c r="H20" s="131">
        <v>3</v>
      </c>
      <c r="I20" s="132" t="str">
        <f>IF(H20&lt;=0,"",IF(H20&lt;=2,"Muy Baja",IF(H20&lt;=24,"Baja",IF(H20&lt;=500,"Media",IF(H20&lt;=5000,"Alta","Muy Alta")))))</f>
        <v>Baja</v>
      </c>
      <c r="J20" s="133">
        <f>IF(I20="","",IF(I20="Muy Baja",0.2,IF(I20="Baja",0.4,IF(I20="Media",0.6,IF(I20="Alta",0.8,IF(I20="Muy Alta",1,))))))</f>
        <v>0.4</v>
      </c>
      <c r="K20" s="133" t="s">
        <v>197</v>
      </c>
      <c r="L20" s="133" t="str">
        <f>IF(NOT(ISERROR(MATCH(K20,'[1]Tabla Impacto'!$B$152:$B$154,0))),'[1]Tabla Impacto'!$F$154&amp;"Por favor no seleccionar los criterios de impacto(Afectación Económica o presupuestal y Pérdida Reputacional)",K20)</f>
        <v xml:space="preserve">     Entre 100 y 500 SMLMV </v>
      </c>
      <c r="M20" s="132" t="s">
        <v>198</v>
      </c>
      <c r="N20" s="133">
        <f>IF(M20="","",IF(M20="Leve",0.2,IF(M20="Menor",0.4,IF(M20="Moderado",0.6,IF(M20="Mayor",0.8,IF(M20="Catastrófico",1,))))))</f>
        <v>0.6</v>
      </c>
      <c r="O20" s="134" t="str">
        <f>IF(OR(AND(I20="Muy Baja",M20="Leve"),AND(I20="Muy Baja",M20="Menor"),AND(I20="Baja",M20="Leve")),"Bajo",IF(OR(AND(I20="Muy baja",M20="Moderado"),AND(I20="Baja",M20="Menor"),AND(I20="Baja",M20="Moderado"),AND(I20="Media",M20="Leve"),AND(I20="Media",M20="Menor"),AND(I20="Media",M20="Moderado"),AND(I20="Alta",M20="Leve"),AND(I20="Alta",M20="Menor")),"Moderado",IF(OR(AND(I20="Muy Baja",M20="Mayor"),AND(I20="Baja",M20="Mayor"),AND(I20="Media",M20="Mayor"),AND(I20="Alta",M20="Moderado"),AND(I20="Alta",M20="Mayor"),AND(I20="Muy Alta",M20="Leve"),AND(I20="Muy Alta",M20="Menor"),AND(I20="Muy Alta",M20="Moderado"),AND(I20="Muy Alta",M20="Mayor")),"Alto",IF(OR(AND(I20="Muy Baja",M20="Catastrófico"),AND(I20="Baja",M20="Catastrófico"),AND(I20="Media",M20="Catastrófico"),AND(I20="Alta",M20="Catastrófico"),AND(I20="Muy Alta",M20="Catastrófico")),"Extremo",""))))</f>
        <v>Moderado</v>
      </c>
      <c r="P20" s="105" t="s">
        <v>199</v>
      </c>
      <c r="Q20" s="109" t="s">
        <v>200</v>
      </c>
      <c r="R20" s="105" t="str">
        <f t="shared" si="4"/>
        <v>Probabilidad</v>
      </c>
      <c r="S20" s="110" t="s">
        <v>105</v>
      </c>
      <c r="T20" s="110" t="s">
        <v>106</v>
      </c>
      <c r="U20" s="111" t="str">
        <f t="shared" si="5"/>
        <v>40%</v>
      </c>
      <c r="V20" s="110" t="s">
        <v>107</v>
      </c>
      <c r="W20" s="110" t="s">
        <v>108</v>
      </c>
      <c r="X20" s="110" t="s">
        <v>109</v>
      </c>
      <c r="Y20" s="112">
        <f t="shared" si="6"/>
        <v>0.24</v>
      </c>
      <c r="Z20" s="113" t="str">
        <f t="shared" si="7"/>
        <v>Baja</v>
      </c>
      <c r="AA20" s="111">
        <f t="shared" si="8"/>
        <v>0.24</v>
      </c>
      <c r="AB20" s="113" t="str">
        <f t="shared" si="9"/>
        <v>Moderado</v>
      </c>
      <c r="AC20" s="111">
        <f t="shared" si="10"/>
        <v>0.6</v>
      </c>
      <c r="AD20" s="114" t="str">
        <f t="shared" si="11"/>
        <v>Moderado</v>
      </c>
      <c r="AE20" s="110" t="s">
        <v>110</v>
      </c>
      <c r="AF20" s="135" t="s">
        <v>201</v>
      </c>
      <c r="AG20" s="104" t="s">
        <v>126</v>
      </c>
      <c r="AH20" s="116">
        <v>45323</v>
      </c>
      <c r="AI20" s="88">
        <v>45657</v>
      </c>
      <c r="AJ20" s="117" t="s">
        <v>202</v>
      </c>
      <c r="AK20" s="105">
        <v>1</v>
      </c>
      <c r="AL20" s="118" t="s">
        <v>203</v>
      </c>
      <c r="AM20" s="105">
        <v>1</v>
      </c>
      <c r="AN20" s="119" t="s">
        <v>115</v>
      </c>
      <c r="AO20" s="105">
        <v>1</v>
      </c>
      <c r="AP20" s="120" t="s">
        <v>116</v>
      </c>
      <c r="AQ20" s="144" t="s">
        <v>204</v>
      </c>
      <c r="AR20" s="137" t="s">
        <v>205</v>
      </c>
      <c r="AS20" s="136"/>
      <c r="AT20" s="138"/>
      <c r="AU20" s="138"/>
      <c r="AV20" s="137"/>
      <c r="AW20" s="100"/>
      <c r="AX20" s="598"/>
      <c r="AY20" s="621" t="s">
        <v>129</v>
      </c>
      <c r="AZ20" s="604"/>
      <c r="BA20" s="100"/>
      <c r="BB20" s="101" t="s">
        <v>130</v>
      </c>
      <c r="BC20" s="2"/>
      <c r="BD20" s="2"/>
      <c r="BE20" s="2"/>
      <c r="BF20" s="2"/>
      <c r="BG20" s="2"/>
      <c r="BH20" s="2"/>
      <c r="BI20" s="2"/>
      <c r="BJ20" s="2"/>
      <c r="BK20" s="2"/>
      <c r="BL20" s="2"/>
      <c r="BM20" s="2"/>
      <c r="BN20" s="2"/>
      <c r="BO20" s="2"/>
    </row>
    <row r="21" spans="1:67" ht="167.25" customHeight="1">
      <c r="A21" s="557"/>
      <c r="B21" s="148"/>
      <c r="C21" s="148"/>
      <c r="D21" s="148"/>
      <c r="E21" s="148"/>
      <c r="F21" s="148"/>
      <c r="G21" s="148"/>
      <c r="H21" s="149"/>
      <c r="I21" s="150"/>
      <c r="J21" s="151"/>
      <c r="K21" s="151"/>
      <c r="L21" s="151"/>
      <c r="M21" s="150"/>
      <c r="N21" s="151"/>
      <c r="O21" s="152"/>
      <c r="P21" s="131" t="s">
        <v>206</v>
      </c>
      <c r="Q21" s="164" t="s">
        <v>207</v>
      </c>
      <c r="R21" s="131" t="str">
        <f t="shared" si="4"/>
        <v>Probabilidad</v>
      </c>
      <c r="S21" s="165" t="s">
        <v>105</v>
      </c>
      <c r="T21" s="165" t="s">
        <v>106</v>
      </c>
      <c r="U21" s="166" t="str">
        <f t="shared" si="5"/>
        <v>40%</v>
      </c>
      <c r="V21" s="165" t="s">
        <v>107</v>
      </c>
      <c r="W21" s="165" t="s">
        <v>108</v>
      </c>
      <c r="X21" s="165" t="s">
        <v>109</v>
      </c>
      <c r="Y21" s="167">
        <f t="shared" si="6"/>
        <v>0</v>
      </c>
      <c r="Z21" s="168" t="str">
        <f t="shared" si="7"/>
        <v>Muy Baja</v>
      </c>
      <c r="AA21" s="166">
        <f t="shared" si="8"/>
        <v>0</v>
      </c>
      <c r="AB21" s="168" t="str">
        <f t="shared" si="9"/>
        <v>Leve</v>
      </c>
      <c r="AC21" s="166">
        <f t="shared" si="10"/>
        <v>0</v>
      </c>
      <c r="AD21" s="169" t="str">
        <f t="shared" si="11"/>
        <v>Bajo</v>
      </c>
      <c r="AE21" s="165" t="s">
        <v>110</v>
      </c>
      <c r="AF21" s="170" t="s">
        <v>208</v>
      </c>
      <c r="AG21" s="131" t="s">
        <v>181</v>
      </c>
      <c r="AH21" s="116">
        <v>45323</v>
      </c>
      <c r="AI21" s="88">
        <v>45657</v>
      </c>
      <c r="AJ21" s="171" t="s">
        <v>209</v>
      </c>
      <c r="AK21" s="131">
        <v>2</v>
      </c>
      <c r="AL21" s="172" t="s">
        <v>210</v>
      </c>
      <c r="AM21" s="131">
        <v>2</v>
      </c>
      <c r="AN21" s="173" t="s">
        <v>115</v>
      </c>
      <c r="AO21" s="131">
        <v>2</v>
      </c>
      <c r="AP21" s="174" t="s">
        <v>116</v>
      </c>
      <c r="AQ21" s="175" t="s">
        <v>211</v>
      </c>
      <c r="AR21" s="175" t="s">
        <v>212</v>
      </c>
      <c r="AS21" s="175"/>
      <c r="AT21" s="176"/>
      <c r="AU21" s="138"/>
      <c r="AV21" s="177"/>
      <c r="AW21" s="100"/>
      <c r="AX21" s="599"/>
      <c r="AY21" s="621" t="s">
        <v>129</v>
      </c>
      <c r="AZ21" s="605"/>
      <c r="BA21" s="100"/>
      <c r="BB21" s="101" t="s">
        <v>130</v>
      </c>
      <c r="BC21" s="2"/>
      <c r="BD21" s="2"/>
      <c r="BE21" s="2"/>
      <c r="BF21" s="2"/>
      <c r="BG21" s="2"/>
      <c r="BH21" s="2"/>
      <c r="BI21" s="2"/>
      <c r="BJ21" s="2"/>
      <c r="BK21" s="2"/>
      <c r="BL21" s="2"/>
      <c r="BM21" s="2"/>
      <c r="BN21" s="2"/>
      <c r="BO21" s="2"/>
    </row>
    <row r="22" spans="1:67" ht="177.75" customHeight="1">
      <c r="A22" s="155">
        <v>7</v>
      </c>
      <c r="B22" s="104" t="s">
        <v>193</v>
      </c>
      <c r="C22" s="104" t="s">
        <v>132</v>
      </c>
      <c r="D22" s="104" t="s">
        <v>213</v>
      </c>
      <c r="E22" s="104" t="s">
        <v>214</v>
      </c>
      <c r="F22" s="104" t="s">
        <v>215</v>
      </c>
      <c r="G22" s="104" t="s">
        <v>101</v>
      </c>
      <c r="H22" s="105">
        <v>12</v>
      </c>
      <c r="I22" s="106" t="str">
        <f t="shared" ref="I22:I23" si="16">IF(H22&lt;=0,"",IF(H22&lt;=2,"Muy Baja",IF(H22&lt;=24,"Baja",IF(H22&lt;=500,"Media",IF(H22&lt;=5000,"Alta","Muy Alta")))))</f>
        <v>Baja</v>
      </c>
      <c r="J22" s="107">
        <f t="shared" ref="J22:J23" si="17">IF(I22="","",IF(I22="Muy Baja",0.2,IF(I22="Baja",0.4,IF(I22="Media",0.6,IF(I22="Alta",0.8,IF(I22="Muy Alta",1,))))))</f>
        <v>0.4</v>
      </c>
      <c r="K22" s="107" t="s">
        <v>102</v>
      </c>
      <c r="L22" s="107" t="str">
        <f>IF(NOT(ISERROR(MATCH(K22,'[2]Tabla Impacto'!$B$152:$B$154,0))),'[2]Tabla Impacto'!$F$154&amp;"Por favor no seleccionar los criterios de impacto(Afectación Económica o presupuestal y Pérdida Reputacional)",K22)</f>
        <v xml:space="preserve">     El riesgo afecta la imagen de la entidad con algunos usuarios de relevancia frente al logro de los objetivos</v>
      </c>
      <c r="M22" s="106" t="s">
        <v>198</v>
      </c>
      <c r="N22" s="107">
        <f t="shared" ref="N22:N23" si="18">IF(M22="","",IF(M22="Leve",0.2,IF(M22="Menor",0.4,IF(M22="Moderado",0.6,IF(M22="Mayor",0.8,IF(M22="Catastrófico",1,))))))</f>
        <v>0.6</v>
      </c>
      <c r="O22" s="108" t="str">
        <f t="shared" ref="O22:O23" si="19">IF(OR(AND(I22="Muy Baja",M22="Leve"),AND(I22="Muy Baja",M22="Menor"),AND(I22="Baja",M22="Leve")),"Bajo",IF(OR(AND(I22="Muy baja",M22="Moderado"),AND(I22="Baja",M22="Menor"),AND(I22="Baja",M22="Moderado"),AND(I22="Media",M22="Leve"),AND(I22="Media",M22="Menor"),AND(I22="Media",M22="Moderado"),AND(I22="Alta",M22="Leve"),AND(I22="Alta",M22="Menor")),"Moderado",IF(OR(AND(I22="Muy Baja",M22="Mayor"),AND(I22="Baja",M22="Mayor"),AND(I22="Media",M22="Mayor"),AND(I22="Alta",M22="Moderado"),AND(I22="Alta",M22="Mayor"),AND(I22="Muy Alta",M22="Leve"),AND(I22="Muy Alta",M22="Menor"),AND(I22="Muy Alta",M22="Moderado"),AND(I22="Muy Alta",M22="Mayor")),"Alto",IF(OR(AND(I22="Muy Baja",M22="Catastrófico"),AND(I22="Baja",M22="Catastrófico"),AND(I22="Media",M22="Catastrófico"),AND(I22="Alta",M22="Catastrófico"),AND(I22="Muy Alta",M22="Catastrófico")),"Extremo",""))))</f>
        <v>Moderado</v>
      </c>
      <c r="P22" s="105" t="s">
        <v>216</v>
      </c>
      <c r="Q22" s="118" t="s">
        <v>217</v>
      </c>
      <c r="R22" s="105" t="str">
        <f t="shared" si="4"/>
        <v>Probabilidad</v>
      </c>
      <c r="S22" s="110" t="s">
        <v>105</v>
      </c>
      <c r="T22" s="110" t="s">
        <v>106</v>
      </c>
      <c r="U22" s="111" t="str">
        <f t="shared" si="5"/>
        <v>40%</v>
      </c>
      <c r="V22" s="110" t="s">
        <v>107</v>
      </c>
      <c r="W22" s="110" t="s">
        <v>108</v>
      </c>
      <c r="X22" s="110" t="s">
        <v>109</v>
      </c>
      <c r="Y22" s="112">
        <f t="shared" si="6"/>
        <v>0.24</v>
      </c>
      <c r="Z22" s="113" t="str">
        <f t="shared" si="7"/>
        <v>Baja</v>
      </c>
      <c r="AA22" s="111">
        <f t="shared" si="8"/>
        <v>0.24</v>
      </c>
      <c r="AB22" s="113" t="str">
        <f t="shared" si="9"/>
        <v>Moderado</v>
      </c>
      <c r="AC22" s="111">
        <f t="shared" si="10"/>
        <v>0.6</v>
      </c>
      <c r="AD22" s="114" t="str">
        <f t="shared" si="11"/>
        <v>Moderado</v>
      </c>
      <c r="AE22" s="110" t="s">
        <v>110</v>
      </c>
      <c r="AF22" s="135" t="s">
        <v>218</v>
      </c>
      <c r="AG22" s="104" t="s">
        <v>126</v>
      </c>
      <c r="AH22" s="116">
        <v>45323</v>
      </c>
      <c r="AI22" s="88">
        <v>45657</v>
      </c>
      <c r="AJ22" s="161" t="s">
        <v>219</v>
      </c>
      <c r="AK22" s="105">
        <v>1</v>
      </c>
      <c r="AL22" s="118" t="s">
        <v>220</v>
      </c>
      <c r="AM22" s="105">
        <v>1</v>
      </c>
      <c r="AN22" s="119" t="s">
        <v>115</v>
      </c>
      <c r="AO22" s="105">
        <v>1</v>
      </c>
      <c r="AP22" s="178" t="s">
        <v>116</v>
      </c>
      <c r="AQ22" s="179" t="s">
        <v>221</v>
      </c>
      <c r="AR22" s="137" t="s">
        <v>222</v>
      </c>
      <c r="AS22" s="180"/>
      <c r="AT22" s="180"/>
      <c r="AU22" s="181"/>
      <c r="AV22" s="182"/>
      <c r="AW22" s="183"/>
      <c r="AX22" s="598"/>
      <c r="AY22" s="621" t="s">
        <v>129</v>
      </c>
      <c r="AZ22" s="606"/>
      <c r="BA22" s="184"/>
      <c r="BB22" s="101" t="s">
        <v>130</v>
      </c>
      <c r="BC22" s="2"/>
      <c r="BD22" s="2"/>
      <c r="BE22" s="2"/>
      <c r="BF22" s="2"/>
      <c r="BG22" s="2"/>
      <c r="BH22" s="2"/>
      <c r="BI22" s="2"/>
      <c r="BJ22" s="2"/>
      <c r="BK22" s="2"/>
      <c r="BL22" s="2"/>
      <c r="BM22" s="2"/>
      <c r="BN22" s="2"/>
      <c r="BO22" s="2"/>
    </row>
    <row r="23" spans="1:67" ht="178.5" customHeight="1">
      <c r="A23" s="555">
        <v>8</v>
      </c>
      <c r="B23" s="130" t="s">
        <v>193</v>
      </c>
      <c r="C23" s="130" t="s">
        <v>97</v>
      </c>
      <c r="D23" s="130" t="s">
        <v>223</v>
      </c>
      <c r="E23" s="130" t="s">
        <v>224</v>
      </c>
      <c r="F23" s="130" t="s">
        <v>225</v>
      </c>
      <c r="G23" s="130" t="s">
        <v>226</v>
      </c>
      <c r="H23" s="131">
        <v>180</v>
      </c>
      <c r="I23" s="132" t="str">
        <f t="shared" si="16"/>
        <v>Media</v>
      </c>
      <c r="J23" s="133">
        <f t="shared" si="17"/>
        <v>0.6</v>
      </c>
      <c r="K23" s="133" t="s">
        <v>227</v>
      </c>
      <c r="L23" s="133" t="str">
        <f>IF(NOT(ISERROR(MATCH(K23,'[1]Tabla Impacto'!$B$152:$B$154,0))),'[1]Tabla Impacto'!$F$154&amp;"Por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132" t="str">
        <f>IF(OR(L23='[1]Tabla Impacto'!$C$11,L23='[1]Tabla Impacto'!$D$11),"Leve",IF(OR(L23='[1]Tabla Impacto'!$C$12,L23='[1]Tabla Impacto'!$D$12),"Menor",IF(OR(L23='[1]Tabla Impacto'!$C$13,L23='[1]Tabla Impacto'!$D$13),"Moderado",IF(OR(L26='[1]Tabla Impacto'!$C$14,L23='[1]Tabla Impacto'!$D$14),"Mayor",IF(OR(L23='[1]Tabla Impacto'!$C$15,#REF!='[1]Tabla Impacto'!$D$15),"Catastrófico","")))))</f>
        <v>Mayor</v>
      </c>
      <c r="N23" s="133">
        <f t="shared" si="18"/>
        <v>0.8</v>
      </c>
      <c r="O23" s="134" t="str">
        <f t="shared" si="19"/>
        <v>Alto</v>
      </c>
      <c r="P23" s="149" t="s">
        <v>228</v>
      </c>
      <c r="Q23" s="185" t="s">
        <v>229</v>
      </c>
      <c r="R23" s="149" t="str">
        <f t="shared" si="4"/>
        <v>Probabilidad</v>
      </c>
      <c r="S23" s="186" t="s">
        <v>146</v>
      </c>
      <c r="T23" s="186" t="s">
        <v>230</v>
      </c>
      <c r="U23" s="187" t="str">
        <f t="shared" si="5"/>
        <v>40%</v>
      </c>
      <c r="V23" s="186" t="s">
        <v>107</v>
      </c>
      <c r="W23" s="186" t="s">
        <v>108</v>
      </c>
      <c r="X23" s="186" t="s">
        <v>109</v>
      </c>
      <c r="Y23" s="188">
        <f t="shared" si="6"/>
        <v>0.36</v>
      </c>
      <c r="Z23" s="189" t="str">
        <f t="shared" si="7"/>
        <v>Baja</v>
      </c>
      <c r="AA23" s="187">
        <f t="shared" si="8"/>
        <v>0.36</v>
      </c>
      <c r="AB23" s="189" t="str">
        <f t="shared" si="9"/>
        <v>Mayor</v>
      </c>
      <c r="AC23" s="187">
        <f t="shared" si="10"/>
        <v>0.8</v>
      </c>
      <c r="AD23" s="190" t="str">
        <f t="shared" si="11"/>
        <v>Alto</v>
      </c>
      <c r="AE23" s="186" t="s">
        <v>110</v>
      </c>
      <c r="AF23" s="191" t="s">
        <v>231</v>
      </c>
      <c r="AG23" s="148" t="s">
        <v>232</v>
      </c>
      <c r="AH23" s="116">
        <v>45323</v>
      </c>
      <c r="AI23" s="88">
        <v>45657</v>
      </c>
      <c r="AJ23" s="192" t="s">
        <v>233</v>
      </c>
      <c r="AK23" s="149">
        <v>1</v>
      </c>
      <c r="AL23" s="193" t="s">
        <v>234</v>
      </c>
      <c r="AM23" s="149">
        <v>1</v>
      </c>
      <c r="AN23" s="194" t="s">
        <v>115</v>
      </c>
      <c r="AO23" s="149">
        <v>1</v>
      </c>
      <c r="AP23" s="195" t="s">
        <v>116</v>
      </c>
      <c r="AQ23" s="123" t="s">
        <v>235</v>
      </c>
      <c r="AR23" s="123" t="s">
        <v>192</v>
      </c>
      <c r="AS23" s="123"/>
      <c r="AT23" s="196"/>
      <c r="AU23" s="138"/>
      <c r="AV23" s="197"/>
      <c r="AW23" s="100"/>
      <c r="AX23" s="598"/>
      <c r="AY23" s="621" t="s">
        <v>129</v>
      </c>
      <c r="AZ23" s="607"/>
      <c r="BA23" s="100"/>
      <c r="BB23" s="101" t="s">
        <v>130</v>
      </c>
      <c r="BC23" s="2"/>
      <c r="BD23" s="2"/>
      <c r="BE23" s="2"/>
      <c r="BF23" s="2"/>
      <c r="BG23" s="2"/>
      <c r="BH23" s="2"/>
      <c r="BI23" s="2"/>
      <c r="BJ23" s="2"/>
      <c r="BK23" s="2"/>
      <c r="BL23" s="2"/>
      <c r="BM23" s="2"/>
      <c r="BN23" s="2"/>
      <c r="BO23" s="2"/>
    </row>
    <row r="24" spans="1:67" ht="183.75" customHeight="1">
      <c r="A24" s="557"/>
      <c r="B24" s="139"/>
      <c r="C24" s="139"/>
      <c r="D24" s="139"/>
      <c r="E24" s="139"/>
      <c r="F24" s="148"/>
      <c r="G24" s="148"/>
      <c r="H24" s="149"/>
      <c r="I24" s="150"/>
      <c r="J24" s="151"/>
      <c r="K24" s="151"/>
      <c r="L24" s="151"/>
      <c r="M24" s="150"/>
      <c r="N24" s="151"/>
      <c r="O24" s="152"/>
      <c r="P24" s="105" t="s">
        <v>236</v>
      </c>
      <c r="Q24" s="198" t="s">
        <v>237</v>
      </c>
      <c r="R24" s="105" t="str">
        <f t="shared" si="4"/>
        <v>Probabilidad</v>
      </c>
      <c r="S24" s="110" t="s">
        <v>146</v>
      </c>
      <c r="T24" s="110" t="s">
        <v>106</v>
      </c>
      <c r="U24" s="111" t="str">
        <f t="shared" si="5"/>
        <v>30%</v>
      </c>
      <c r="V24" s="110" t="s">
        <v>107</v>
      </c>
      <c r="W24" s="110" t="s">
        <v>108</v>
      </c>
      <c r="X24" s="110" t="s">
        <v>109</v>
      </c>
      <c r="Y24" s="112">
        <f t="shared" si="6"/>
        <v>0</v>
      </c>
      <c r="Z24" s="113" t="str">
        <f t="shared" si="7"/>
        <v>Muy Baja</v>
      </c>
      <c r="AA24" s="111">
        <f t="shared" si="8"/>
        <v>0</v>
      </c>
      <c r="AB24" s="113" t="str">
        <f t="shared" si="9"/>
        <v>Leve</v>
      </c>
      <c r="AC24" s="111">
        <f t="shared" si="10"/>
        <v>0</v>
      </c>
      <c r="AD24" s="114" t="str">
        <f t="shared" si="11"/>
        <v>Bajo</v>
      </c>
      <c r="AE24" s="110" t="s">
        <v>110</v>
      </c>
      <c r="AF24" s="135" t="s">
        <v>238</v>
      </c>
      <c r="AG24" s="105" t="s">
        <v>181</v>
      </c>
      <c r="AH24" s="116">
        <v>45323</v>
      </c>
      <c r="AI24" s="88">
        <v>45657</v>
      </c>
      <c r="AJ24" s="161" t="s">
        <v>239</v>
      </c>
      <c r="AK24" s="105">
        <v>2</v>
      </c>
      <c r="AL24" s="118" t="s">
        <v>240</v>
      </c>
      <c r="AM24" s="105">
        <v>2</v>
      </c>
      <c r="AN24" s="119" t="s">
        <v>115</v>
      </c>
      <c r="AO24" s="105">
        <v>2</v>
      </c>
      <c r="AP24" s="120" t="s">
        <v>116</v>
      </c>
      <c r="AQ24" s="199" t="s">
        <v>241</v>
      </c>
      <c r="AR24" s="136" t="s">
        <v>192</v>
      </c>
      <c r="AS24" s="136"/>
      <c r="AT24" s="138"/>
      <c r="AU24" s="124"/>
      <c r="AV24" s="136"/>
      <c r="AW24" s="100"/>
      <c r="AX24" s="598"/>
      <c r="AY24" s="621" t="s">
        <v>129</v>
      </c>
      <c r="AZ24" s="608"/>
      <c r="BA24" s="100"/>
      <c r="BB24" s="101" t="s">
        <v>130</v>
      </c>
      <c r="BC24" s="2"/>
      <c r="BD24" s="2"/>
      <c r="BE24" s="2"/>
      <c r="BF24" s="2"/>
      <c r="BG24" s="2"/>
      <c r="BH24" s="2"/>
      <c r="BI24" s="2"/>
      <c r="BJ24" s="2"/>
      <c r="BK24" s="2"/>
      <c r="BL24" s="2"/>
      <c r="BM24" s="2"/>
      <c r="BN24" s="2"/>
      <c r="BO24" s="2"/>
    </row>
    <row r="25" spans="1:67" ht="108" customHeight="1">
      <c r="A25" s="561">
        <v>9</v>
      </c>
      <c r="B25" s="104" t="s">
        <v>23</v>
      </c>
      <c r="C25" s="104" t="s">
        <v>132</v>
      </c>
      <c r="D25" s="104" t="s">
        <v>242</v>
      </c>
      <c r="E25" s="104" t="s">
        <v>243</v>
      </c>
      <c r="F25" s="200" t="s">
        <v>244</v>
      </c>
      <c r="G25" s="130" t="s">
        <v>101</v>
      </c>
      <c r="H25" s="131">
        <v>24</v>
      </c>
      <c r="I25" s="132" t="str">
        <f>IF(H25&lt;=0,"",IF(H25&lt;=2,"Muy Baja",IF(H25&lt;=24,"Baja",IF(H25&lt;=500,"Media",IF(H25&lt;=5000,"Alta","Muy Alta")))))</f>
        <v>Baja</v>
      </c>
      <c r="J25" s="133">
        <f>IF(I25="","",IF(I25="Muy Baja",0.2,IF(I25="Baja",0.4,IF(I25="Media",0.6,IF(I25="Alta",0.8,IF(I25="Muy Alta",1,))))))</f>
        <v>0.4</v>
      </c>
      <c r="K25" s="133" t="s">
        <v>102</v>
      </c>
      <c r="L25" s="133" t="str">
        <f>IF(NOT(ISERROR(MATCH(K25,'[1]Tabla Impacto'!$B$152:$B$154,0))),'[1]Tabla Impacto'!$F$154&amp;"Por favor no seleccionar los criterios de impacto(Afectación Económica o presupuestal y Pérdida Reputacional)",K25)</f>
        <v xml:space="preserve">     El riesgo afecta la imagen de la entidad con algunos usuarios de relevancia frente al logro de los objetivos</v>
      </c>
      <c r="M25" s="132" t="e">
        <f>IF(OR(L25='[1]Tabla Impacto'!$C$11,L25='[1]Tabla Impacto'!$D$11),"Leve",IF(OR(L25='[1]Tabla Impacto'!$C$12,L25='[1]Tabla Impacto'!$D$12),"Menor",IF(OR(L25='[1]Tabla Impacto'!$C$13,L25='[1]Tabla Impacto'!$D$13),"Moderado",IF(OR(#REF!='[1]Tabla Impacto'!$C$14,L25='[1]Tabla Impacto'!$D$14),"Mayor",IF(OR(L25='[1]Tabla Impacto'!$C$15,L3='[1]Tabla Impacto'!$D$15),"Catastrófico","")))))</f>
        <v>#REF!</v>
      </c>
      <c r="N25" s="133" t="e">
        <f>IF(M25="","",IF(M25="Leve",0.2,IF(M25="Menor",0.4,IF(M25="Moderado",0.6,IF(M25="Mayor",0.8,IF(M25="Catastrófico",1,))))))</f>
        <v>#REF!</v>
      </c>
      <c r="O25" s="134" t="e">
        <f>IF(OR(AND(I25="Muy Baja",M25="Leve"),AND(I25="Muy Baja",M25="Menor"),AND(I25="Baja",M25="Leve")),"Bajo",IF(OR(AND(I25="Muy baja",M25="Moderado"),AND(I25="Baja",M25="Menor"),AND(I25="Baja",M25="Moderado"),AND(I25="Media",M25="Leve"),AND(I25="Media",M25="Menor"),AND(I25="Media",M25="Moderado"),AND(I25="Alta",M25="Leve"),AND(I25="Alta",M25="Menor")),"Moderado",IF(OR(AND(I25="Muy Baja",M25="Mayor"),AND(I25="Baja",M25="Mayor"),AND(I25="Media",M25="Mayor"),AND(I25="Alta",M25="Moderado"),AND(I25="Alta",M25="Mayor"),AND(I25="Muy Alta",M25="Leve"),AND(I25="Muy Alta",M25="Menor"),AND(I25="Muy Alta",M25="Moderado"),AND(I25="Muy Alta",M25="Mayor")),"Alto",IF(OR(AND(I25="Muy Baja",M25="Catastrófico"),AND(I25="Baja",M25="Catastrófico"),AND(I25="Media",M25="Catastrófico"),AND(I25="Alta",M25="Catastrófico"),AND(I25="Muy Alta",M25="Catastrófico")),"Extremo",""))))</f>
        <v>#REF!</v>
      </c>
      <c r="P25" s="105" t="s">
        <v>245</v>
      </c>
      <c r="Q25" s="109" t="s">
        <v>246</v>
      </c>
      <c r="R25" s="105" t="s">
        <v>247</v>
      </c>
      <c r="S25" s="110" t="s">
        <v>105</v>
      </c>
      <c r="T25" s="110" t="s">
        <v>106</v>
      </c>
      <c r="U25" s="111" t="str">
        <f t="shared" si="5"/>
        <v>40%</v>
      </c>
      <c r="V25" s="110" t="s">
        <v>107</v>
      </c>
      <c r="W25" s="110" t="s">
        <v>108</v>
      </c>
      <c r="X25" s="110" t="s">
        <v>109</v>
      </c>
      <c r="Y25" s="112">
        <f t="shared" si="6"/>
        <v>0.24</v>
      </c>
      <c r="Z25" s="113" t="str">
        <f t="shared" si="7"/>
        <v>Baja</v>
      </c>
      <c r="AA25" s="111">
        <f t="shared" si="8"/>
        <v>0.24</v>
      </c>
      <c r="AB25" s="113" t="str">
        <f t="shared" si="9"/>
        <v/>
      </c>
      <c r="AC25" s="111" t="str">
        <f t="shared" si="10"/>
        <v/>
      </c>
      <c r="AD25" s="114" t="str">
        <f t="shared" si="11"/>
        <v/>
      </c>
      <c r="AE25" s="110" t="s">
        <v>110</v>
      </c>
      <c r="AF25" s="135" t="s">
        <v>248</v>
      </c>
      <c r="AG25" s="104" t="s">
        <v>112</v>
      </c>
      <c r="AH25" s="116">
        <v>45323</v>
      </c>
      <c r="AI25" s="88">
        <v>45657</v>
      </c>
      <c r="AJ25" s="104" t="s">
        <v>249</v>
      </c>
      <c r="AK25" s="105">
        <v>1</v>
      </c>
      <c r="AL25" s="118" t="s">
        <v>250</v>
      </c>
      <c r="AM25" s="105">
        <v>1</v>
      </c>
      <c r="AN25" s="119" t="s">
        <v>115</v>
      </c>
      <c r="AO25" s="105">
        <v>1</v>
      </c>
      <c r="AP25" s="120" t="s">
        <v>116</v>
      </c>
      <c r="AQ25" s="121" t="s">
        <v>251</v>
      </c>
      <c r="AR25" s="159"/>
      <c r="AS25" s="136"/>
      <c r="AT25" s="138"/>
      <c r="AU25" s="138"/>
      <c r="AV25" s="159"/>
      <c r="AW25" s="100"/>
      <c r="AX25" s="598"/>
      <c r="AY25" s="621" t="s">
        <v>252</v>
      </c>
      <c r="AZ25" s="609"/>
      <c r="BA25" s="100"/>
      <c r="BB25" s="201" t="s">
        <v>253</v>
      </c>
      <c r="BC25" s="2"/>
      <c r="BD25" s="2"/>
      <c r="BE25" s="2"/>
      <c r="BF25" s="2"/>
      <c r="BG25" s="2"/>
      <c r="BH25" s="2"/>
      <c r="BI25" s="2"/>
      <c r="BJ25" s="2"/>
      <c r="BK25" s="2"/>
      <c r="BL25" s="2"/>
      <c r="BM25" s="2"/>
      <c r="BN25" s="2"/>
      <c r="BO25" s="2"/>
    </row>
    <row r="26" spans="1:67" ht="64.5" customHeight="1">
      <c r="A26" s="506"/>
      <c r="B26" s="104"/>
      <c r="C26" s="104"/>
      <c r="D26" s="104"/>
      <c r="E26" s="104"/>
      <c r="F26" s="202"/>
      <c r="G26" s="139"/>
      <c r="H26" s="140"/>
      <c r="I26" s="141"/>
      <c r="J26" s="142"/>
      <c r="K26" s="142"/>
      <c r="L26" s="142"/>
      <c r="M26" s="141"/>
      <c r="N26" s="142"/>
      <c r="O26" s="143"/>
      <c r="P26" s="105" t="s">
        <v>254</v>
      </c>
      <c r="Q26" s="109" t="s">
        <v>255</v>
      </c>
      <c r="R26" s="105" t="s">
        <v>247</v>
      </c>
      <c r="S26" s="110" t="s">
        <v>105</v>
      </c>
      <c r="T26" s="110" t="s">
        <v>106</v>
      </c>
      <c r="U26" s="111" t="str">
        <f t="shared" si="5"/>
        <v>40%</v>
      </c>
      <c r="V26" s="110" t="s">
        <v>107</v>
      </c>
      <c r="W26" s="110" t="s">
        <v>108</v>
      </c>
      <c r="X26" s="110" t="s">
        <v>109</v>
      </c>
      <c r="Y26" s="112">
        <f t="shared" si="6"/>
        <v>0</v>
      </c>
      <c r="Z26" s="113" t="str">
        <f t="shared" si="7"/>
        <v>Muy Baja</v>
      </c>
      <c r="AA26" s="111">
        <f t="shared" si="8"/>
        <v>0</v>
      </c>
      <c r="AB26" s="113" t="str">
        <f t="shared" si="9"/>
        <v>Leve</v>
      </c>
      <c r="AC26" s="111">
        <f t="shared" si="10"/>
        <v>0</v>
      </c>
      <c r="AD26" s="114" t="str">
        <f t="shared" si="11"/>
        <v>Bajo</v>
      </c>
      <c r="AE26" s="110" t="s">
        <v>110</v>
      </c>
      <c r="AF26" s="135" t="s">
        <v>256</v>
      </c>
      <c r="AG26" s="105" t="s">
        <v>257</v>
      </c>
      <c r="AH26" s="116">
        <v>45323</v>
      </c>
      <c r="AI26" s="88">
        <v>45657</v>
      </c>
      <c r="AJ26" s="104" t="s">
        <v>258</v>
      </c>
      <c r="AK26" s="105">
        <v>2</v>
      </c>
      <c r="AL26" s="118" t="s">
        <v>259</v>
      </c>
      <c r="AM26" s="105">
        <v>2</v>
      </c>
      <c r="AN26" s="119" t="s">
        <v>115</v>
      </c>
      <c r="AO26" s="105">
        <v>2</v>
      </c>
      <c r="AP26" s="120" t="s">
        <v>116</v>
      </c>
      <c r="AQ26" s="136"/>
      <c r="AR26" s="159"/>
      <c r="AS26" s="136"/>
      <c r="AT26" s="138"/>
      <c r="AU26" s="136"/>
      <c r="AV26" s="159"/>
      <c r="AW26" s="100"/>
      <c r="AX26" s="598"/>
      <c r="AY26" s="621" t="s">
        <v>252</v>
      </c>
      <c r="AZ26" s="605"/>
      <c r="BA26" s="100"/>
      <c r="BB26" s="201" t="s">
        <v>260</v>
      </c>
      <c r="BC26" s="2"/>
      <c r="BD26" s="2"/>
      <c r="BE26" s="2"/>
      <c r="BF26" s="2"/>
      <c r="BG26" s="2"/>
      <c r="BH26" s="2"/>
      <c r="BI26" s="2"/>
      <c r="BJ26" s="2"/>
      <c r="BK26" s="2"/>
      <c r="BL26" s="2"/>
      <c r="BM26" s="2"/>
      <c r="BN26" s="2"/>
      <c r="BO26" s="2"/>
    </row>
    <row r="27" spans="1:67" ht="207.75" customHeight="1">
      <c r="A27" s="562">
        <v>10</v>
      </c>
      <c r="B27" s="203" t="s">
        <v>23</v>
      </c>
      <c r="C27" s="203" t="s">
        <v>132</v>
      </c>
      <c r="D27" s="203" t="s">
        <v>242</v>
      </c>
      <c r="E27" s="203" t="s">
        <v>243</v>
      </c>
      <c r="F27" s="164" t="s">
        <v>261</v>
      </c>
      <c r="G27" s="164" t="s">
        <v>101</v>
      </c>
      <c r="H27" s="204">
        <v>12</v>
      </c>
      <c r="I27" s="205" t="str">
        <f>IF(H27&lt;=0,"",IF(H27&lt;=2,"Muy Baja",IF(H27&lt;=24,"Baja",IF(H27&lt;=500,"Media",IF(H27&lt;=5000,"Alta","Muy Alta")))))</f>
        <v>Baja</v>
      </c>
      <c r="J27" s="206">
        <f>IF(I27="","",IF(I27="Muy Baja",0.2,IF(I27="Baja",0.4,IF(I27="Media",0.6,IF(I27="Alta",0.8,IF(I27="Muy Alta",1,))))))</f>
        <v>0.4</v>
      </c>
      <c r="K27" s="206" t="s">
        <v>102</v>
      </c>
      <c r="L27" s="206" t="str">
        <f>IF(NOT(ISERROR(MATCH(K27,'[3]Tabla Impacto'!$B$152:$B$154,0))),'[3]Tabla Impacto'!$F$154&amp;"Por favor no seleccionar los criterios de impacto(Afectación Económica o presupuestal y Pérdida Reputacional)",K27)</f>
        <v xml:space="preserve">     El riesgo afecta la imagen de la entidad con algunos usuarios de relevancia frente al logro de los objetivos</v>
      </c>
      <c r="M27" s="205" t="e">
        <f>IF(OR(L27='[3]Tabla Impacto'!$C$11,L27='[3]Tabla Impacto'!$D$11),"Leve",IF(OR(L27='[3]Tabla Impacto'!$C$12,L27='[3]Tabla Impacto'!$D$12),"Menor",IF(OR(L27='[3]Tabla Impacto'!$C$13,L27='[3]Tabla Impacto'!$D$13),"Moderado",IF(OR(#REF!='[3]Tabla Impacto'!$C$14,L27='[3]Tabla Impacto'!$D$14),"Mayor",IF(OR(L27='[3]Tabla Impacto'!$C$15,L1='[3]Tabla Impacto'!$D$15),"Catastrófico","")))))</f>
        <v>#REF!</v>
      </c>
      <c r="N27" s="206" t="e">
        <f>IF(M27="","",IF(M27="Leve",0.2,IF(M27="Menor",0.4,IF(M27="Moderado",0.6,IF(M27="Mayor",0.8,IF(M27="Catastrófico",1,))))))</f>
        <v>#REF!</v>
      </c>
      <c r="O27" s="207" t="e">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#REF!</v>
      </c>
      <c r="P27" s="208" t="s">
        <v>262</v>
      </c>
      <c r="Q27" s="198" t="s">
        <v>263</v>
      </c>
      <c r="R27" s="105" t="s">
        <v>247</v>
      </c>
      <c r="S27" s="110" t="s">
        <v>105</v>
      </c>
      <c r="T27" s="110" t="s">
        <v>106</v>
      </c>
      <c r="U27" s="111" t="str">
        <f t="shared" si="5"/>
        <v>40%</v>
      </c>
      <c r="V27" s="110" t="s">
        <v>107</v>
      </c>
      <c r="W27" s="110" t="s">
        <v>108</v>
      </c>
      <c r="X27" s="110" t="s">
        <v>109</v>
      </c>
      <c r="Y27" s="112">
        <f t="shared" si="6"/>
        <v>0.24</v>
      </c>
      <c r="Z27" s="113" t="str">
        <f t="shared" si="7"/>
        <v>Baja</v>
      </c>
      <c r="AA27" s="111">
        <f t="shared" si="8"/>
        <v>0.24</v>
      </c>
      <c r="AB27" s="113" t="str">
        <f t="shared" si="9"/>
        <v/>
      </c>
      <c r="AC27" s="111" t="str">
        <f t="shared" si="10"/>
        <v/>
      </c>
      <c r="AD27" s="114" t="str">
        <f t="shared" si="11"/>
        <v/>
      </c>
      <c r="AE27" s="110" t="s">
        <v>110</v>
      </c>
      <c r="AF27" s="135" t="s">
        <v>264</v>
      </c>
      <c r="AG27" s="104" t="s">
        <v>181</v>
      </c>
      <c r="AH27" s="116">
        <v>45323</v>
      </c>
      <c r="AI27" s="88">
        <v>45657</v>
      </c>
      <c r="AJ27" s="104" t="s">
        <v>249</v>
      </c>
      <c r="AK27" s="105">
        <v>1</v>
      </c>
      <c r="AL27" s="118" t="s">
        <v>250</v>
      </c>
      <c r="AM27" s="105">
        <v>1</v>
      </c>
      <c r="AN27" s="119" t="s">
        <v>115</v>
      </c>
      <c r="AO27" s="105">
        <v>1</v>
      </c>
      <c r="AP27" s="120" t="s">
        <v>116</v>
      </c>
      <c r="AQ27" s="136"/>
      <c r="AR27" s="136"/>
      <c r="AS27" s="177"/>
      <c r="AT27" s="177"/>
      <c r="AU27" s="177"/>
      <c r="AV27" s="209"/>
      <c r="AW27" s="183"/>
      <c r="AX27" s="598"/>
      <c r="AY27" s="621" t="s">
        <v>129</v>
      </c>
      <c r="AZ27" s="609"/>
      <c r="BA27" s="184"/>
      <c r="BB27" s="101" t="s">
        <v>130</v>
      </c>
      <c r="BC27" s="2"/>
      <c r="BD27" s="2"/>
      <c r="BE27" s="2"/>
      <c r="BF27" s="2"/>
      <c r="BG27" s="2"/>
      <c r="BH27" s="2"/>
      <c r="BI27" s="2"/>
      <c r="BJ27" s="2"/>
      <c r="BK27" s="2"/>
      <c r="BL27" s="2"/>
      <c r="BM27" s="2"/>
      <c r="BN27" s="2"/>
      <c r="BO27" s="2"/>
    </row>
    <row r="28" spans="1:67" ht="162" customHeight="1">
      <c r="A28" s="556"/>
      <c r="B28" s="203"/>
      <c r="C28" s="203"/>
      <c r="D28" s="203"/>
      <c r="E28" s="203"/>
      <c r="F28" s="203"/>
      <c r="G28" s="203"/>
      <c r="H28" s="210"/>
      <c r="I28" s="211"/>
      <c r="J28" s="212"/>
      <c r="K28" s="212"/>
      <c r="L28" s="212"/>
      <c r="M28" s="211"/>
      <c r="N28" s="212"/>
      <c r="O28" s="213"/>
      <c r="P28" s="208" t="s">
        <v>265</v>
      </c>
      <c r="Q28" s="198" t="s">
        <v>266</v>
      </c>
      <c r="R28" s="105" t="s">
        <v>247</v>
      </c>
      <c r="S28" s="110" t="s">
        <v>105</v>
      </c>
      <c r="T28" s="110" t="s">
        <v>106</v>
      </c>
      <c r="U28" s="111" t="str">
        <f t="shared" si="5"/>
        <v>40%</v>
      </c>
      <c r="V28" s="110" t="s">
        <v>107</v>
      </c>
      <c r="W28" s="110" t="s">
        <v>108</v>
      </c>
      <c r="X28" s="110" t="s">
        <v>109</v>
      </c>
      <c r="Y28" s="112">
        <f t="shared" si="6"/>
        <v>0</v>
      </c>
      <c r="Z28" s="113" t="str">
        <f t="shared" si="7"/>
        <v>Muy Baja</v>
      </c>
      <c r="AA28" s="111">
        <f t="shared" si="8"/>
        <v>0</v>
      </c>
      <c r="AB28" s="113" t="str">
        <f t="shared" si="9"/>
        <v>Leve</v>
      </c>
      <c r="AC28" s="111">
        <f t="shared" si="10"/>
        <v>0</v>
      </c>
      <c r="AD28" s="114" t="str">
        <f t="shared" si="11"/>
        <v>Bajo</v>
      </c>
      <c r="AE28" s="110" t="s">
        <v>110</v>
      </c>
      <c r="AF28" s="135" t="s">
        <v>267</v>
      </c>
      <c r="AG28" s="105" t="s">
        <v>181</v>
      </c>
      <c r="AH28" s="116">
        <v>45323</v>
      </c>
      <c r="AI28" s="88">
        <v>45657</v>
      </c>
      <c r="AJ28" s="104" t="s">
        <v>258</v>
      </c>
      <c r="AK28" s="105">
        <v>2</v>
      </c>
      <c r="AL28" s="118" t="s">
        <v>259</v>
      </c>
      <c r="AM28" s="105">
        <v>2</v>
      </c>
      <c r="AN28" s="119" t="s">
        <v>115</v>
      </c>
      <c r="AO28" s="105">
        <v>2</v>
      </c>
      <c r="AP28" s="120" t="s">
        <v>116</v>
      </c>
      <c r="AQ28" s="136"/>
      <c r="AR28" s="136"/>
      <c r="AS28" s="177"/>
      <c r="AT28" s="177"/>
      <c r="AU28" s="118"/>
      <c r="AV28" s="209"/>
      <c r="AW28" s="183"/>
      <c r="AX28" s="598"/>
      <c r="AY28" s="621" t="s">
        <v>268</v>
      </c>
      <c r="AZ28" s="609"/>
      <c r="BA28" s="184"/>
      <c r="BB28" s="101" t="s">
        <v>269</v>
      </c>
      <c r="BC28" s="2"/>
      <c r="BD28" s="2"/>
      <c r="BE28" s="2"/>
      <c r="BF28" s="2"/>
      <c r="BG28" s="2"/>
      <c r="BH28" s="2"/>
      <c r="BI28" s="2"/>
      <c r="BJ28" s="2"/>
      <c r="BK28" s="2"/>
      <c r="BL28" s="2"/>
      <c r="BM28" s="2"/>
      <c r="BN28" s="2"/>
      <c r="BO28" s="2"/>
    </row>
    <row r="29" spans="1:67" ht="214.5" customHeight="1">
      <c r="A29" s="557"/>
      <c r="B29" s="214"/>
      <c r="C29" s="214"/>
      <c r="D29" s="214"/>
      <c r="E29" s="214"/>
      <c r="F29" s="214"/>
      <c r="G29" s="214"/>
      <c r="H29" s="215"/>
      <c r="I29" s="216"/>
      <c r="J29" s="217"/>
      <c r="K29" s="217"/>
      <c r="L29" s="217"/>
      <c r="M29" s="216"/>
      <c r="N29" s="217"/>
      <c r="O29" s="218"/>
      <c r="P29" s="208" t="s">
        <v>270</v>
      </c>
      <c r="Q29" s="198" t="s">
        <v>271</v>
      </c>
      <c r="R29" s="105" t="s">
        <v>247</v>
      </c>
      <c r="S29" s="110" t="s">
        <v>146</v>
      </c>
      <c r="T29" s="110" t="s">
        <v>106</v>
      </c>
      <c r="U29" s="111" t="str">
        <f t="shared" si="5"/>
        <v>30%</v>
      </c>
      <c r="V29" s="110" t="s">
        <v>107</v>
      </c>
      <c r="W29" s="110" t="s">
        <v>108</v>
      </c>
      <c r="X29" s="110" t="s">
        <v>109</v>
      </c>
      <c r="Y29" s="112">
        <f t="shared" si="6"/>
        <v>0</v>
      </c>
      <c r="Z29" s="113" t="str">
        <f t="shared" si="7"/>
        <v>Muy Baja</v>
      </c>
      <c r="AA29" s="111">
        <f t="shared" si="8"/>
        <v>0</v>
      </c>
      <c r="AB29" s="113" t="str">
        <f t="shared" si="9"/>
        <v>Leve</v>
      </c>
      <c r="AC29" s="111">
        <f t="shared" si="10"/>
        <v>0</v>
      </c>
      <c r="AD29" s="114" t="str">
        <f t="shared" si="11"/>
        <v>Bajo</v>
      </c>
      <c r="AE29" s="110" t="s">
        <v>110</v>
      </c>
      <c r="AF29" s="135"/>
      <c r="AG29" s="105" t="s">
        <v>181</v>
      </c>
      <c r="AH29" s="116">
        <v>45323</v>
      </c>
      <c r="AI29" s="88">
        <v>45657</v>
      </c>
      <c r="AJ29" s="104" t="s">
        <v>272</v>
      </c>
      <c r="AK29" s="105">
        <v>3</v>
      </c>
      <c r="AL29" s="118" t="s">
        <v>273</v>
      </c>
      <c r="AM29" s="105">
        <v>3</v>
      </c>
      <c r="AN29" s="119" t="s">
        <v>115</v>
      </c>
      <c r="AO29" s="105">
        <v>3</v>
      </c>
      <c r="AP29" s="120" t="s">
        <v>116</v>
      </c>
      <c r="AQ29" s="136"/>
      <c r="AR29" s="136"/>
      <c r="AS29" s="177"/>
      <c r="AT29" s="177"/>
      <c r="AU29" s="182"/>
      <c r="AV29" s="219"/>
      <c r="AW29" s="183"/>
      <c r="AX29" s="598"/>
      <c r="AY29" s="621" t="s">
        <v>274</v>
      </c>
      <c r="AZ29" s="610"/>
      <c r="BA29" s="184"/>
      <c r="BB29" s="101" t="s">
        <v>275</v>
      </c>
      <c r="BC29" s="2"/>
      <c r="BD29" s="2"/>
      <c r="BE29" s="2"/>
      <c r="BF29" s="2"/>
      <c r="BG29" s="2"/>
      <c r="BH29" s="2"/>
      <c r="BI29" s="2"/>
      <c r="BJ29" s="2"/>
      <c r="BK29" s="2"/>
      <c r="BL29" s="2"/>
      <c r="BM29" s="2"/>
      <c r="BN29" s="2"/>
      <c r="BO29" s="2"/>
    </row>
    <row r="30" spans="1:67" ht="138.75" customHeight="1">
      <c r="A30" s="555">
        <v>11</v>
      </c>
      <c r="B30" s="130" t="s">
        <v>24</v>
      </c>
      <c r="C30" s="130" t="s">
        <v>276</v>
      </c>
      <c r="D30" s="130" t="s">
        <v>277</v>
      </c>
      <c r="E30" s="130" t="s">
        <v>278</v>
      </c>
      <c r="F30" s="130" t="s">
        <v>279</v>
      </c>
      <c r="G30" s="130" t="s">
        <v>101</v>
      </c>
      <c r="H30" s="131">
        <v>16</v>
      </c>
      <c r="I30" s="132" t="str">
        <f>IF(H30&lt;=0,"",IF(H30&lt;=2,"Muy Baja",IF(H30&lt;=24,"Baja",IF(H30&lt;=500,"Media",IF(H30&lt;=5000,"Alta","Muy Alta")))))</f>
        <v>Baja</v>
      </c>
      <c r="J30" s="133">
        <f>IF(I30="","",IF(I30="Muy Baja",0.2,IF(I30="Baja",0.4,IF(I30="Media",0.6,IF(I30="Alta",0.8,IF(I30="Muy Alta",1,))))))</f>
        <v>0.4</v>
      </c>
      <c r="K30" s="133" t="s">
        <v>280</v>
      </c>
      <c r="L30" s="133" t="str">
        <f>IF(NOT(ISERROR(MATCH(K30,'[1]Tabla Impacto'!$B$152:$B$154,0))),'[1]Tabla Impacto'!$F$154&amp;"Por favor no seleccionar los criterios de impacto(Afectación Económica o presupuestal y Pérdida Reputacional)",K30)</f>
        <v xml:space="preserve">     Afectación menor a 10 SMLMV .</v>
      </c>
      <c r="M30" s="132" t="e">
        <f>IF(OR(L30='[1]Tabla Impacto'!$C$11,L30='[1]Tabla Impacto'!$D$11),"Leve",IF(OR(L30='[1]Tabla Impacto'!$C$12,L30='[1]Tabla Impacto'!$D$12),"Menor",IF(OR(L30='[1]Tabla Impacto'!$C$13,L30='[1]Tabla Impacto'!$D$13),"Moderado",IF(OR(#REF!='[1]Tabla Impacto'!$C$14,L30='[1]Tabla Impacto'!$D$14),"Mayor",IF(OR(L30='[1]Tabla Impacto'!$C$15,#REF!='[1]Tabla Impacto'!$D$15),"Catastrófico","")))))</f>
        <v>#REF!</v>
      </c>
      <c r="N30" s="133" t="e">
        <f>IF(M30="","",IF(M30="Leve",0.2,IF(M30="Menor",0.4,IF(M30="Moderado",0.6,IF(M30="Mayor",0.8,IF(M30="Catastrófico",1,))))))</f>
        <v>#REF!</v>
      </c>
      <c r="O30" s="134" t="e">
        <f>IF(OR(AND(I30="Muy Baja",M30="Leve"),AND(I30="Muy Baja",M30="Menor"),AND(I30="Baja",M30="Leve")),"Bajo",IF(OR(AND(I30="Muy baja",M30="Moderado"),AND(I30="Baja",M30="Menor"),AND(I30="Baja",M30="Moderado"),AND(I30="Media",M30="Leve"),AND(I30="Media",M30="Menor"),AND(I30="Media",M30="Moderado"),AND(I30="Alta",M30="Leve"),AND(I30="Alta",M30="Menor")),"Moderado",IF(OR(AND(I30="Muy Baja",M30="Mayor"),AND(I30="Baja",M30="Mayor"),AND(I30="Media",M30="Mayor"),AND(I30="Alta",M30="Moderado"),AND(I30="Alta",M30="Mayor"),AND(I30="Muy Alta",M30="Leve"),AND(I30="Muy Alta",M30="Menor"),AND(I30="Muy Alta",M30="Moderado"),AND(I30="Muy Alta",M30="Mayor")),"Alto",IF(OR(AND(I30="Muy Baja",M30="Catastrófico"),AND(I30="Baja",M30="Catastrófico"),AND(I30="Media",M30="Catastrófico"),AND(I30="Alta",M30="Catastrófico"),AND(I30="Muy Alta",M30="Catastrófico")),"Extremo",""))))</f>
        <v>#REF!</v>
      </c>
      <c r="P30" s="105" t="s">
        <v>281</v>
      </c>
      <c r="Q30" s="109" t="s">
        <v>282</v>
      </c>
      <c r="R30" s="105" t="str">
        <f t="shared" ref="R30:R50" si="20">IF(OR(S30="Preventivo",S30="Detectivo"),"Probabilidad",IF(S30="Correctivo","Impacto",""))</f>
        <v>Probabilidad</v>
      </c>
      <c r="S30" s="110" t="s">
        <v>146</v>
      </c>
      <c r="T30" s="110" t="s">
        <v>106</v>
      </c>
      <c r="U30" s="111" t="str">
        <f t="shared" si="5"/>
        <v>30%</v>
      </c>
      <c r="V30" s="110" t="s">
        <v>107</v>
      </c>
      <c r="W30" s="110" t="s">
        <v>108</v>
      </c>
      <c r="X30" s="110" t="s">
        <v>109</v>
      </c>
      <c r="Y30" s="112">
        <f t="shared" si="6"/>
        <v>0.28000000000000003</v>
      </c>
      <c r="Z30" s="113" t="str">
        <f t="shared" si="7"/>
        <v>Baja</v>
      </c>
      <c r="AA30" s="111">
        <f t="shared" si="8"/>
        <v>0.28000000000000003</v>
      </c>
      <c r="AB30" s="113" t="str">
        <f t="shared" si="9"/>
        <v/>
      </c>
      <c r="AC30" s="111" t="str">
        <f t="shared" si="10"/>
        <v/>
      </c>
      <c r="AD30" s="114" t="str">
        <f t="shared" si="11"/>
        <v/>
      </c>
      <c r="AE30" s="110" t="s">
        <v>110</v>
      </c>
      <c r="AF30" s="135" t="s">
        <v>283</v>
      </c>
      <c r="AG30" s="104" t="s">
        <v>112</v>
      </c>
      <c r="AH30" s="116">
        <v>45323</v>
      </c>
      <c r="AI30" s="88">
        <v>45657</v>
      </c>
      <c r="AJ30" s="117" t="s">
        <v>284</v>
      </c>
      <c r="AK30" s="105">
        <v>1</v>
      </c>
      <c r="AL30" s="118" t="s">
        <v>285</v>
      </c>
      <c r="AM30" s="105">
        <v>1</v>
      </c>
      <c r="AN30" s="119" t="s">
        <v>115</v>
      </c>
      <c r="AO30" s="105">
        <v>1</v>
      </c>
      <c r="AP30" s="120" t="s">
        <v>116</v>
      </c>
      <c r="AQ30" s="199"/>
      <c r="AR30" s="159"/>
      <c r="AS30" s="136"/>
      <c r="AT30" s="138"/>
      <c r="AU30" s="220"/>
      <c r="AV30" s="209"/>
      <c r="AW30" s="127"/>
      <c r="AX30" s="598"/>
      <c r="AY30" s="621" t="s">
        <v>286</v>
      </c>
      <c r="AZ30" s="611"/>
      <c r="BA30" s="127"/>
      <c r="BB30" s="201" t="s">
        <v>287</v>
      </c>
      <c r="BC30" s="2"/>
      <c r="BD30" s="2"/>
      <c r="BE30" s="2"/>
      <c r="BF30" s="2"/>
      <c r="BG30" s="2"/>
      <c r="BH30" s="2"/>
      <c r="BI30" s="2"/>
      <c r="BJ30" s="2"/>
      <c r="BK30" s="2"/>
      <c r="BL30" s="2"/>
      <c r="BM30" s="2"/>
      <c r="BN30" s="2"/>
      <c r="BO30" s="2"/>
    </row>
    <row r="31" spans="1:67" ht="185.25" customHeight="1">
      <c r="A31" s="556"/>
      <c r="B31" s="139"/>
      <c r="C31" s="139"/>
      <c r="D31" s="139"/>
      <c r="E31" s="139"/>
      <c r="F31" s="139"/>
      <c r="G31" s="139"/>
      <c r="H31" s="140"/>
      <c r="I31" s="141"/>
      <c r="J31" s="142"/>
      <c r="K31" s="142"/>
      <c r="L31" s="142"/>
      <c r="M31" s="141"/>
      <c r="N31" s="142"/>
      <c r="O31" s="143"/>
      <c r="P31" s="105" t="s">
        <v>288</v>
      </c>
      <c r="Q31" s="109" t="s">
        <v>289</v>
      </c>
      <c r="R31" s="105" t="str">
        <f t="shared" si="20"/>
        <v>Probabilidad</v>
      </c>
      <c r="S31" s="110" t="s">
        <v>105</v>
      </c>
      <c r="T31" s="110" t="s">
        <v>106</v>
      </c>
      <c r="U31" s="111" t="str">
        <f t="shared" si="5"/>
        <v>40%</v>
      </c>
      <c r="V31" s="110" t="s">
        <v>107</v>
      </c>
      <c r="W31" s="110" t="s">
        <v>108</v>
      </c>
      <c r="X31" s="110" t="s">
        <v>109</v>
      </c>
      <c r="Y31" s="112">
        <f t="shared" si="6"/>
        <v>0</v>
      </c>
      <c r="Z31" s="113" t="str">
        <f t="shared" si="7"/>
        <v>Muy Baja</v>
      </c>
      <c r="AA31" s="111">
        <f t="shared" si="8"/>
        <v>0</v>
      </c>
      <c r="AB31" s="113" t="str">
        <f t="shared" si="9"/>
        <v>Leve</v>
      </c>
      <c r="AC31" s="111">
        <f t="shared" si="10"/>
        <v>0</v>
      </c>
      <c r="AD31" s="114" t="str">
        <f t="shared" si="11"/>
        <v>Bajo</v>
      </c>
      <c r="AE31" s="110" t="s">
        <v>110</v>
      </c>
      <c r="AF31" s="221" t="s">
        <v>290</v>
      </c>
      <c r="AG31" s="104" t="s">
        <v>112</v>
      </c>
      <c r="AH31" s="116">
        <v>45323</v>
      </c>
      <c r="AI31" s="88">
        <v>45657</v>
      </c>
      <c r="AJ31" s="117" t="s">
        <v>291</v>
      </c>
      <c r="AK31" s="105">
        <v>2</v>
      </c>
      <c r="AL31" s="118" t="s">
        <v>292</v>
      </c>
      <c r="AM31" s="105">
        <v>2</v>
      </c>
      <c r="AN31" s="119" t="s">
        <v>115</v>
      </c>
      <c r="AO31" s="105">
        <v>2</v>
      </c>
      <c r="AP31" s="120" t="s">
        <v>116</v>
      </c>
      <c r="AQ31" s="136"/>
      <c r="AR31" s="159"/>
      <c r="AS31" s="136"/>
      <c r="AT31" s="138"/>
      <c r="AU31" s="154"/>
      <c r="AV31" s="222"/>
      <c r="AW31" s="127"/>
      <c r="AX31" s="598"/>
      <c r="AY31" s="621" t="s">
        <v>129</v>
      </c>
      <c r="AZ31" s="605"/>
      <c r="BA31" s="127"/>
      <c r="BB31" s="101" t="s">
        <v>130</v>
      </c>
      <c r="BC31" s="2"/>
      <c r="BD31" s="2"/>
      <c r="BE31" s="2"/>
      <c r="BF31" s="2"/>
      <c r="BG31" s="2"/>
      <c r="BH31" s="2"/>
      <c r="BI31" s="2"/>
      <c r="BJ31" s="2"/>
      <c r="BK31" s="2"/>
      <c r="BL31" s="2"/>
      <c r="BM31" s="2"/>
      <c r="BN31" s="2"/>
      <c r="BO31" s="2"/>
    </row>
    <row r="32" spans="1:67" ht="192.75" customHeight="1">
      <c r="A32" s="557"/>
      <c r="B32" s="148"/>
      <c r="C32" s="148"/>
      <c r="D32" s="148"/>
      <c r="E32" s="148"/>
      <c r="F32" s="148"/>
      <c r="G32" s="148"/>
      <c r="H32" s="149"/>
      <c r="I32" s="150"/>
      <c r="J32" s="151"/>
      <c r="K32" s="151"/>
      <c r="L32" s="151"/>
      <c r="M32" s="150"/>
      <c r="N32" s="151"/>
      <c r="O32" s="152"/>
      <c r="P32" s="105" t="s">
        <v>293</v>
      </c>
      <c r="Q32" s="223" t="s">
        <v>294</v>
      </c>
      <c r="R32" s="105" t="str">
        <f t="shared" si="20"/>
        <v>Probabilidad</v>
      </c>
      <c r="S32" s="110" t="s">
        <v>105</v>
      </c>
      <c r="T32" s="110" t="s">
        <v>106</v>
      </c>
      <c r="U32" s="111" t="str">
        <f t="shared" si="5"/>
        <v>40%</v>
      </c>
      <c r="V32" s="110" t="s">
        <v>107</v>
      </c>
      <c r="W32" s="110" t="s">
        <v>108</v>
      </c>
      <c r="X32" s="110" t="s">
        <v>109</v>
      </c>
      <c r="Y32" s="112">
        <f t="shared" si="6"/>
        <v>0</v>
      </c>
      <c r="Z32" s="113" t="str">
        <f t="shared" si="7"/>
        <v>Muy Baja</v>
      </c>
      <c r="AA32" s="111">
        <f t="shared" si="8"/>
        <v>0</v>
      </c>
      <c r="AB32" s="113" t="str">
        <f t="shared" si="9"/>
        <v>Leve</v>
      </c>
      <c r="AC32" s="111">
        <f t="shared" si="10"/>
        <v>0</v>
      </c>
      <c r="AD32" s="114" t="str">
        <f t="shared" si="11"/>
        <v>Bajo</v>
      </c>
      <c r="AE32" s="110" t="s">
        <v>110</v>
      </c>
      <c r="AF32" s="135" t="s">
        <v>295</v>
      </c>
      <c r="AG32" s="104" t="s">
        <v>112</v>
      </c>
      <c r="AH32" s="116">
        <v>45323</v>
      </c>
      <c r="AI32" s="88">
        <v>45657</v>
      </c>
      <c r="AJ32" s="117" t="s">
        <v>296</v>
      </c>
      <c r="AK32" s="105">
        <v>3</v>
      </c>
      <c r="AL32" s="118" t="s">
        <v>292</v>
      </c>
      <c r="AM32" s="105">
        <v>3</v>
      </c>
      <c r="AN32" s="119" t="s">
        <v>115</v>
      </c>
      <c r="AO32" s="105">
        <v>3</v>
      </c>
      <c r="AP32" s="120" t="s">
        <v>116</v>
      </c>
      <c r="AQ32" s="136"/>
      <c r="AR32" s="159"/>
      <c r="AS32" s="136"/>
      <c r="AT32" s="138"/>
      <c r="AU32" s="136"/>
      <c r="AV32" s="222"/>
      <c r="AW32" s="127"/>
      <c r="AX32" s="598"/>
      <c r="AY32" s="621" t="s">
        <v>129</v>
      </c>
      <c r="AZ32" s="612"/>
      <c r="BA32" s="127"/>
      <c r="BB32" s="101" t="s">
        <v>130</v>
      </c>
      <c r="BC32" s="2"/>
      <c r="BD32" s="2"/>
      <c r="BE32" s="2"/>
      <c r="BF32" s="2"/>
      <c r="BG32" s="2"/>
      <c r="BH32" s="2"/>
      <c r="BI32" s="2"/>
      <c r="BJ32" s="2"/>
      <c r="BK32" s="2"/>
      <c r="BL32" s="2"/>
      <c r="BM32" s="2"/>
      <c r="BN32" s="2"/>
      <c r="BO32" s="2"/>
    </row>
    <row r="33" spans="1:67" ht="238.5" customHeight="1">
      <c r="A33" s="563">
        <v>12</v>
      </c>
      <c r="B33" s="130" t="s">
        <v>297</v>
      </c>
      <c r="C33" s="224" t="s">
        <v>276</v>
      </c>
      <c r="D33" s="224" t="s">
        <v>298</v>
      </c>
      <c r="E33" s="224" t="s">
        <v>299</v>
      </c>
      <c r="F33" s="224" t="s">
        <v>300</v>
      </c>
      <c r="G33" s="224" t="s">
        <v>301</v>
      </c>
      <c r="H33" s="225">
        <v>10</v>
      </c>
      <c r="I33" s="226" t="str">
        <f>IF(H33&lt;=0,"",IF(H33&lt;=2,"Muy Baja",IF(H33&lt;=24,"Baja",IF(H33&lt;=500,"Media",IF(H33&lt;=5000,"Alta","Muy Alta")))))</f>
        <v>Baja</v>
      </c>
      <c r="J33" s="227">
        <f>IF(I33="","",IF(I33="Muy Baja",0.2,IF(I33="Baja",0.4,IF(I33="Media",0.6,IF(I33="Alta",0.8,IF(I33="Muy Alta",1,))))))</f>
        <v>0.4</v>
      </c>
      <c r="K33" s="227" t="s">
        <v>280</v>
      </c>
      <c r="L33" s="227" t="str">
        <f>IF(NOT(ISERROR(MATCH(K33,'[1]Tabla Impacto'!$B$152:$B$154,0))),'[1]Tabla Impacto'!$F$154&amp;"Por favor no seleccionar los criterios de impacto(Afectación Económica o presupuestal y Pérdida Reputacional)",K33)</f>
        <v xml:space="preserve">     Afectación menor a 10 SMLMV .</v>
      </c>
      <c r="M33" s="226" t="e">
        <f>IF(OR(L33='[1]Tabla Impacto'!$C$11,L33='[1]Tabla Impacto'!$D$11),"Leve",IF(OR(L33='[1]Tabla Impacto'!$C$12,L33='[1]Tabla Impacto'!$D$12),"Menor",IF(OR(L33='[1]Tabla Impacto'!$C$13,L33='[1]Tabla Impacto'!$D$13),"Moderado",IF(OR(L45='[1]Tabla Impacto'!$C$14,L33='[1]Tabla Impacto'!$D$14),"Mayor",IF(OR(L33='[1]Tabla Impacto'!$C$15,#REF!='[1]Tabla Impacto'!$D$15),"Catastrófico","")))))</f>
        <v>#REF!</v>
      </c>
      <c r="N33" s="227" t="e">
        <f>IF(M33="","",IF(M33="Leve",0.2,IF(M33="Menor",0.4,IF(M33="Moderado",0.6,IF(M33="Mayor",0.8,IF(M33="Catastrófico",1,))))))</f>
        <v>#REF!</v>
      </c>
      <c r="O33" s="228" t="e">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#REF!</v>
      </c>
      <c r="P33" s="178" t="s">
        <v>302</v>
      </c>
      <c r="Q33" s="109" t="s">
        <v>303</v>
      </c>
      <c r="R33" s="178" t="str">
        <f t="shared" si="20"/>
        <v>Probabilidad</v>
      </c>
      <c r="S33" s="229" t="s">
        <v>105</v>
      </c>
      <c r="T33" s="229" t="s">
        <v>106</v>
      </c>
      <c r="U33" s="230" t="str">
        <f t="shared" si="5"/>
        <v>40%</v>
      </c>
      <c r="V33" s="229" t="s">
        <v>107</v>
      </c>
      <c r="W33" s="229" t="s">
        <v>108</v>
      </c>
      <c r="X33" s="229" t="s">
        <v>109</v>
      </c>
      <c r="Y33" s="231">
        <f t="shared" si="6"/>
        <v>0.24</v>
      </c>
      <c r="Z33" s="232" t="str">
        <f t="shared" si="7"/>
        <v>Baja</v>
      </c>
      <c r="AA33" s="230">
        <f t="shared" si="8"/>
        <v>0.24</v>
      </c>
      <c r="AB33" s="232" t="str">
        <f t="shared" si="9"/>
        <v/>
      </c>
      <c r="AC33" s="230" t="str">
        <f t="shared" si="10"/>
        <v/>
      </c>
      <c r="AD33" s="233" t="str">
        <f t="shared" si="11"/>
        <v/>
      </c>
      <c r="AE33" s="229" t="s">
        <v>110</v>
      </c>
      <c r="AF33" s="135" t="s">
        <v>304</v>
      </c>
      <c r="AG33" s="234" t="s">
        <v>112</v>
      </c>
      <c r="AH33" s="116">
        <v>45323</v>
      </c>
      <c r="AI33" s="88">
        <v>45657</v>
      </c>
      <c r="AJ33" s="235" t="s">
        <v>305</v>
      </c>
      <c r="AK33" s="178">
        <v>1</v>
      </c>
      <c r="AL33" s="117" t="s">
        <v>306</v>
      </c>
      <c r="AM33" s="178">
        <v>1</v>
      </c>
      <c r="AN33" s="119" t="s">
        <v>115</v>
      </c>
      <c r="AO33" s="178">
        <v>1</v>
      </c>
      <c r="AP33" s="120" t="s">
        <v>116</v>
      </c>
      <c r="AQ33" s="136"/>
      <c r="AR33" s="159"/>
      <c r="AS33" s="136"/>
      <c r="AT33" s="138"/>
      <c r="AU33" s="136"/>
      <c r="AV33" s="236"/>
      <c r="AW33" s="100"/>
      <c r="AX33" s="600"/>
      <c r="AY33" s="621" t="s">
        <v>129</v>
      </c>
      <c r="AZ33" s="605"/>
      <c r="BA33" s="100"/>
      <c r="BB33" s="101" t="s">
        <v>130</v>
      </c>
      <c r="BC33" s="237"/>
      <c r="BD33" s="237"/>
      <c r="BE33" s="237"/>
      <c r="BF33" s="237"/>
      <c r="BG33" s="237"/>
      <c r="BH33" s="237"/>
      <c r="BI33" s="237"/>
      <c r="BJ33" s="237"/>
      <c r="BK33" s="237"/>
      <c r="BL33" s="2"/>
      <c r="BM33" s="2"/>
      <c r="BN33" s="2"/>
      <c r="BO33" s="2"/>
    </row>
    <row r="34" spans="1:67" ht="189" customHeight="1">
      <c r="A34" s="556"/>
      <c r="B34" s="139"/>
      <c r="C34" s="238"/>
      <c r="D34" s="238"/>
      <c r="E34" s="238"/>
      <c r="F34" s="238"/>
      <c r="G34" s="238"/>
      <c r="H34" s="239"/>
      <c r="I34" s="240"/>
      <c r="J34" s="241"/>
      <c r="K34" s="241"/>
      <c r="L34" s="241"/>
      <c r="M34" s="240"/>
      <c r="N34" s="241"/>
      <c r="O34" s="242"/>
      <c r="P34" s="178" t="s">
        <v>307</v>
      </c>
      <c r="Q34" s="109" t="s">
        <v>308</v>
      </c>
      <c r="R34" s="178" t="str">
        <f t="shared" si="20"/>
        <v>Probabilidad</v>
      </c>
      <c r="S34" s="229" t="s">
        <v>105</v>
      </c>
      <c r="T34" s="229" t="s">
        <v>106</v>
      </c>
      <c r="U34" s="230" t="str">
        <f t="shared" si="5"/>
        <v>40%</v>
      </c>
      <c r="V34" s="229" t="s">
        <v>107</v>
      </c>
      <c r="W34" s="229" t="s">
        <v>108</v>
      </c>
      <c r="X34" s="229" t="s">
        <v>109</v>
      </c>
      <c r="Y34" s="231">
        <f t="shared" si="6"/>
        <v>0</v>
      </c>
      <c r="Z34" s="232" t="str">
        <f t="shared" si="7"/>
        <v>Muy Baja</v>
      </c>
      <c r="AA34" s="230">
        <f t="shared" si="8"/>
        <v>0</v>
      </c>
      <c r="AB34" s="232" t="str">
        <f t="shared" si="9"/>
        <v>Leve</v>
      </c>
      <c r="AC34" s="230">
        <f t="shared" si="10"/>
        <v>0</v>
      </c>
      <c r="AD34" s="233" t="str">
        <f t="shared" si="11"/>
        <v>Bajo</v>
      </c>
      <c r="AE34" s="229" t="s">
        <v>110</v>
      </c>
      <c r="AF34" s="135" t="s">
        <v>309</v>
      </c>
      <c r="AG34" s="178" t="s">
        <v>181</v>
      </c>
      <c r="AH34" s="116">
        <v>45323</v>
      </c>
      <c r="AI34" s="88">
        <v>45657</v>
      </c>
      <c r="AJ34" s="235" t="s">
        <v>310</v>
      </c>
      <c r="AK34" s="178">
        <v>2</v>
      </c>
      <c r="AL34" s="117" t="s">
        <v>311</v>
      </c>
      <c r="AM34" s="178">
        <v>2</v>
      </c>
      <c r="AN34" s="119" t="s">
        <v>115</v>
      </c>
      <c r="AO34" s="178">
        <v>2</v>
      </c>
      <c r="AP34" s="120" t="s">
        <v>116</v>
      </c>
      <c r="AQ34" s="136"/>
      <c r="AR34" s="159"/>
      <c r="AS34" s="136"/>
      <c r="AT34" s="138"/>
      <c r="AU34" s="136"/>
      <c r="AV34" s="163"/>
      <c r="AW34" s="100"/>
      <c r="AX34" s="600"/>
      <c r="AY34" s="621" t="s">
        <v>129</v>
      </c>
      <c r="AZ34" s="613"/>
      <c r="BA34" s="100"/>
      <c r="BB34" s="101" t="s">
        <v>130</v>
      </c>
      <c r="BC34" s="237"/>
      <c r="BD34" s="237"/>
      <c r="BE34" s="237"/>
      <c r="BF34" s="237"/>
      <c r="BG34" s="237"/>
      <c r="BH34" s="237"/>
      <c r="BI34" s="237"/>
      <c r="BJ34" s="237"/>
      <c r="BK34" s="237"/>
      <c r="BL34" s="2"/>
      <c r="BM34" s="2"/>
      <c r="BN34" s="2"/>
      <c r="BO34" s="2"/>
    </row>
    <row r="35" spans="1:67" ht="184.5" customHeight="1">
      <c r="A35" s="557"/>
      <c r="B35" s="148"/>
      <c r="C35" s="243"/>
      <c r="D35" s="243"/>
      <c r="E35" s="243"/>
      <c r="F35" s="243"/>
      <c r="G35" s="243"/>
      <c r="H35" s="244"/>
      <c r="I35" s="245"/>
      <c r="J35" s="246"/>
      <c r="K35" s="246"/>
      <c r="L35" s="246"/>
      <c r="M35" s="245"/>
      <c r="N35" s="246"/>
      <c r="O35" s="247"/>
      <c r="P35" s="178" t="s">
        <v>312</v>
      </c>
      <c r="Q35" s="109" t="s">
        <v>309</v>
      </c>
      <c r="R35" s="178" t="str">
        <f t="shared" si="20"/>
        <v>Probabilidad</v>
      </c>
      <c r="S35" s="229" t="s">
        <v>146</v>
      </c>
      <c r="T35" s="229" t="s">
        <v>106</v>
      </c>
      <c r="U35" s="230" t="str">
        <f t="shared" si="5"/>
        <v>30%</v>
      </c>
      <c r="V35" s="229" t="s">
        <v>107</v>
      </c>
      <c r="W35" s="229" t="s">
        <v>108</v>
      </c>
      <c r="X35" s="229" t="s">
        <v>109</v>
      </c>
      <c r="Y35" s="231">
        <f t="shared" si="6"/>
        <v>0</v>
      </c>
      <c r="Z35" s="232" t="str">
        <f t="shared" si="7"/>
        <v>Muy Baja</v>
      </c>
      <c r="AA35" s="230">
        <f t="shared" si="8"/>
        <v>0</v>
      </c>
      <c r="AB35" s="232" t="str">
        <f t="shared" si="9"/>
        <v>Leve</v>
      </c>
      <c r="AC35" s="230">
        <f t="shared" si="10"/>
        <v>0</v>
      </c>
      <c r="AD35" s="233" t="str">
        <f t="shared" si="11"/>
        <v>Bajo</v>
      </c>
      <c r="AE35" s="229" t="s">
        <v>110</v>
      </c>
      <c r="AF35" s="135" t="s">
        <v>313</v>
      </c>
      <c r="AG35" s="178" t="s">
        <v>112</v>
      </c>
      <c r="AH35" s="116">
        <v>45323</v>
      </c>
      <c r="AI35" s="88">
        <v>45657</v>
      </c>
      <c r="AJ35" s="235" t="s">
        <v>314</v>
      </c>
      <c r="AK35" s="178">
        <v>3</v>
      </c>
      <c r="AL35" s="117" t="s">
        <v>311</v>
      </c>
      <c r="AM35" s="178">
        <v>3</v>
      </c>
      <c r="AN35" s="119" t="s">
        <v>115</v>
      </c>
      <c r="AO35" s="178">
        <v>3</v>
      </c>
      <c r="AP35" s="120" t="s">
        <v>116</v>
      </c>
      <c r="AQ35" s="136"/>
      <c r="AR35" s="159"/>
      <c r="AS35" s="136"/>
      <c r="AT35" s="176"/>
      <c r="AU35" s="136"/>
      <c r="AV35" s="236"/>
      <c r="AW35" s="100"/>
      <c r="AX35" s="600"/>
      <c r="AY35" s="621" t="s">
        <v>129</v>
      </c>
      <c r="AZ35" s="613"/>
      <c r="BA35" s="100"/>
      <c r="BB35" s="101" t="s">
        <v>130</v>
      </c>
      <c r="BC35" s="237"/>
      <c r="BD35" s="237"/>
      <c r="BE35" s="237"/>
      <c r="BF35" s="237"/>
      <c r="BG35" s="237"/>
      <c r="BH35" s="237"/>
      <c r="BI35" s="237"/>
      <c r="BJ35" s="237"/>
      <c r="BK35" s="237"/>
      <c r="BL35" s="2"/>
      <c r="BM35" s="2"/>
      <c r="BN35" s="2"/>
      <c r="BO35" s="2"/>
    </row>
    <row r="36" spans="1:67" ht="167.25" customHeight="1">
      <c r="A36" s="563">
        <v>13</v>
      </c>
      <c r="B36" s="130" t="s">
        <v>297</v>
      </c>
      <c r="C36" s="224" t="s">
        <v>276</v>
      </c>
      <c r="D36" s="224" t="s">
        <v>315</v>
      </c>
      <c r="E36" s="224" t="s">
        <v>316</v>
      </c>
      <c r="F36" s="224" t="s">
        <v>317</v>
      </c>
      <c r="G36" s="224" t="s">
        <v>301</v>
      </c>
      <c r="H36" s="225">
        <v>365</v>
      </c>
      <c r="I36" s="226" t="str">
        <f>IF(H36&lt;=0,"",IF(H36&lt;=2,"Muy Baja",IF(H36&lt;=24,"Baja",IF(H36&lt;=500,"Media",IF(H36&lt;=5000,"Alta","Muy Alta")))))</f>
        <v>Media</v>
      </c>
      <c r="J36" s="227">
        <f>IF(I36="","",IF(I36="Muy Baja",0.2,IF(I36="Baja",0.4,IF(I36="Media",0.6,IF(I36="Alta",0.8,IF(I36="Muy Alta",1,))))))</f>
        <v>0.6</v>
      </c>
      <c r="K36" s="227" t="s">
        <v>318</v>
      </c>
      <c r="L36" s="227" t="str">
        <f>IF(NOT(ISERROR(MATCH(K36,'[1]Tabla Impacto'!$B$152:$B$154,0))),'[1]Tabla Impacto'!$F$154&amp;"Por favor no seleccionar los criterios de impacto(Afectación Económica o presupuestal y Pérdida Reputacional)",K36)</f>
        <v xml:space="preserve">     Entre 50 y 100 SMLMV </v>
      </c>
      <c r="M36" s="226" t="e">
        <f>IF(OR(L36='[1]Tabla Impacto'!$C$11,L36='[1]Tabla Impacto'!$D$11),"Leve",IF(OR(L36='[1]Tabla Impacto'!$C$12,L36='[1]Tabla Impacto'!$D$12),"Menor",IF(OR(L36='[1]Tabla Impacto'!$C$13,L36='[1]Tabla Impacto'!$D$13),"Moderado",IF(OR(#REF!='[1]Tabla Impacto'!$C$14,L36='[1]Tabla Impacto'!$D$14),"Mayor",IF(OR(L36='[1]Tabla Impacto'!$C$15,#REF!='[1]Tabla Impacto'!$D$15),"Catastrófico","")))))</f>
        <v>#REF!</v>
      </c>
      <c r="N36" s="227" t="e">
        <f>IF(M36="","",IF(M36="Leve",0.2,IF(M36="Menor",0.4,IF(M36="Moderado",0.6,IF(M36="Mayor",0.8,IF(M36="Catastrófico",1,))))))</f>
        <v>#REF!</v>
      </c>
      <c r="O36" s="228" t="e">
        <f>IF(OR(AND(I36="Muy Baja",M36="Leve"),AND(I36="Muy Baja",M36="Menor"),AND(I36="Baja",M36="Leve")),"Bajo",IF(OR(AND(I36="Muy baja",M36="Moderado"),AND(I36="Baja",M36="Menor"),AND(I36="Baja",M36="Moderado"),AND(I36="Media",M36="Leve"),AND(I36="Media",M36="Menor"),AND(I36="Media",M36="Moderado"),AND(I36="Alta",M36="Leve"),AND(I36="Alta",M36="Menor")),"Moderado",IF(OR(AND(I36="Muy Baja",M36="Mayor"),AND(I36="Baja",M36="Mayor"),AND(I36="Media",M36="Mayor"),AND(I36="Alta",M36="Moderado"),AND(I36="Alta",M36="Mayor"),AND(I36="Muy Alta",M36="Leve"),AND(I36="Muy Alta",M36="Menor"),AND(I36="Muy Alta",M36="Moderado"),AND(I36="Muy Alta",M36="Mayor")),"Alto",IF(OR(AND(I36="Muy Baja",M36="Catastrófico"),AND(I36="Baja",M36="Catastrófico"),AND(I36="Media",M36="Catastrófico"),AND(I36="Alta",M36="Catastrófico"),AND(I36="Muy Alta",M36="Catastrófico")),"Extremo",""))))</f>
        <v>#REF!</v>
      </c>
      <c r="P36" s="178" t="s">
        <v>319</v>
      </c>
      <c r="Q36" s="109" t="s">
        <v>320</v>
      </c>
      <c r="R36" s="178" t="str">
        <f t="shared" si="20"/>
        <v>Probabilidad</v>
      </c>
      <c r="S36" s="229" t="s">
        <v>146</v>
      </c>
      <c r="T36" s="229" t="s">
        <v>106</v>
      </c>
      <c r="U36" s="230" t="str">
        <f t="shared" si="5"/>
        <v>30%</v>
      </c>
      <c r="V36" s="229" t="s">
        <v>107</v>
      </c>
      <c r="W36" s="229" t="s">
        <v>108</v>
      </c>
      <c r="X36" s="229" t="s">
        <v>109</v>
      </c>
      <c r="Y36" s="231">
        <f t="shared" si="6"/>
        <v>0.42</v>
      </c>
      <c r="Z36" s="232" t="str">
        <f t="shared" si="7"/>
        <v>Media</v>
      </c>
      <c r="AA36" s="230">
        <f t="shared" si="8"/>
        <v>0.42</v>
      </c>
      <c r="AB36" s="232" t="str">
        <f t="shared" si="9"/>
        <v/>
      </c>
      <c r="AC36" s="230" t="str">
        <f t="shared" si="10"/>
        <v/>
      </c>
      <c r="AD36" s="233" t="str">
        <f t="shared" si="11"/>
        <v/>
      </c>
      <c r="AE36" s="229" t="s">
        <v>110</v>
      </c>
      <c r="AF36" s="135" t="s">
        <v>321</v>
      </c>
      <c r="AG36" s="234" t="s">
        <v>232</v>
      </c>
      <c r="AH36" s="116">
        <v>45323</v>
      </c>
      <c r="AI36" s="88">
        <v>45657</v>
      </c>
      <c r="AJ36" s="235" t="s">
        <v>322</v>
      </c>
      <c r="AK36" s="178">
        <v>1</v>
      </c>
      <c r="AL36" s="117" t="s">
        <v>323</v>
      </c>
      <c r="AM36" s="178">
        <v>1</v>
      </c>
      <c r="AN36" s="119" t="s">
        <v>115</v>
      </c>
      <c r="AO36" s="178">
        <v>1</v>
      </c>
      <c r="AP36" s="120" t="s">
        <v>116</v>
      </c>
      <c r="AQ36" s="136"/>
      <c r="AR36" s="159"/>
      <c r="AS36" s="136"/>
      <c r="AT36" s="138"/>
      <c r="AU36" s="136"/>
      <c r="AV36" s="236"/>
      <c r="AW36" s="183"/>
      <c r="AX36" s="600"/>
      <c r="AY36" s="621" t="s">
        <v>129</v>
      </c>
      <c r="AZ36" s="613"/>
      <c r="BA36" s="100"/>
      <c r="BB36" s="101" t="s">
        <v>130</v>
      </c>
      <c r="BC36" s="237"/>
      <c r="BD36" s="237"/>
      <c r="BE36" s="237"/>
      <c r="BF36" s="237"/>
      <c r="BG36" s="237"/>
      <c r="BH36" s="237"/>
      <c r="BI36" s="237"/>
      <c r="BJ36" s="237"/>
      <c r="BK36" s="237"/>
      <c r="BL36" s="2"/>
      <c r="BM36" s="2"/>
      <c r="BN36" s="2"/>
      <c r="BO36" s="2"/>
    </row>
    <row r="37" spans="1:67" ht="175.5" customHeight="1">
      <c r="A37" s="556"/>
      <c r="B37" s="139"/>
      <c r="C37" s="238"/>
      <c r="D37" s="238"/>
      <c r="E37" s="238"/>
      <c r="F37" s="238"/>
      <c r="G37" s="238"/>
      <c r="H37" s="239"/>
      <c r="I37" s="240"/>
      <c r="J37" s="241"/>
      <c r="K37" s="241"/>
      <c r="L37" s="241"/>
      <c r="M37" s="240"/>
      <c r="N37" s="241"/>
      <c r="O37" s="242"/>
      <c r="P37" s="178" t="s">
        <v>324</v>
      </c>
      <c r="Q37" s="109" t="s">
        <v>325</v>
      </c>
      <c r="R37" s="178" t="str">
        <f t="shared" si="20"/>
        <v>Probabilidad</v>
      </c>
      <c r="S37" s="229" t="s">
        <v>105</v>
      </c>
      <c r="T37" s="229" t="s">
        <v>106</v>
      </c>
      <c r="U37" s="230" t="str">
        <f t="shared" si="5"/>
        <v>40%</v>
      </c>
      <c r="V37" s="229" t="s">
        <v>107</v>
      </c>
      <c r="W37" s="229" t="s">
        <v>108</v>
      </c>
      <c r="X37" s="229" t="s">
        <v>109</v>
      </c>
      <c r="Y37" s="231">
        <f t="shared" si="6"/>
        <v>0</v>
      </c>
      <c r="Z37" s="232" t="str">
        <f t="shared" si="7"/>
        <v>Muy Baja</v>
      </c>
      <c r="AA37" s="230">
        <f t="shared" si="8"/>
        <v>0</v>
      </c>
      <c r="AB37" s="232" t="str">
        <f t="shared" si="9"/>
        <v>Leve</v>
      </c>
      <c r="AC37" s="230">
        <f t="shared" si="10"/>
        <v>0</v>
      </c>
      <c r="AD37" s="233" t="str">
        <f t="shared" si="11"/>
        <v>Bajo</v>
      </c>
      <c r="AE37" s="229" t="s">
        <v>110</v>
      </c>
      <c r="AF37" s="135" t="s">
        <v>326</v>
      </c>
      <c r="AG37" s="178" t="s">
        <v>112</v>
      </c>
      <c r="AH37" s="116">
        <v>45323</v>
      </c>
      <c r="AI37" s="88">
        <v>45657</v>
      </c>
      <c r="AJ37" s="235" t="s">
        <v>327</v>
      </c>
      <c r="AK37" s="178">
        <v>2</v>
      </c>
      <c r="AL37" s="117" t="s">
        <v>311</v>
      </c>
      <c r="AM37" s="178">
        <v>2</v>
      </c>
      <c r="AN37" s="119" t="s">
        <v>115</v>
      </c>
      <c r="AO37" s="178">
        <v>2</v>
      </c>
      <c r="AP37" s="120" t="s">
        <v>116</v>
      </c>
      <c r="AQ37" s="136"/>
      <c r="AR37" s="159"/>
      <c r="AS37" s="136"/>
      <c r="AT37" s="162"/>
      <c r="AU37" s="136"/>
      <c r="AV37" s="163"/>
      <c r="AW37" s="183"/>
      <c r="AX37" s="600"/>
      <c r="AY37" s="621" t="s">
        <v>129</v>
      </c>
      <c r="AZ37" s="613"/>
      <c r="BA37" s="100"/>
      <c r="BB37" s="101" t="s">
        <v>130</v>
      </c>
      <c r="BC37" s="237"/>
      <c r="BD37" s="237"/>
      <c r="BE37" s="237"/>
      <c r="BF37" s="237"/>
      <c r="BG37" s="237"/>
      <c r="BH37" s="237"/>
      <c r="BI37" s="237"/>
      <c r="BJ37" s="237"/>
      <c r="BK37" s="237"/>
      <c r="BL37" s="2"/>
      <c r="BM37" s="2"/>
      <c r="BN37" s="2"/>
      <c r="BO37" s="2"/>
    </row>
    <row r="38" spans="1:67" ht="180" customHeight="1">
      <c r="A38" s="557"/>
      <c r="B38" s="148"/>
      <c r="C38" s="243"/>
      <c r="D38" s="243"/>
      <c r="E38" s="243"/>
      <c r="F38" s="243"/>
      <c r="G38" s="243"/>
      <c r="H38" s="244"/>
      <c r="I38" s="245"/>
      <c r="J38" s="246"/>
      <c r="K38" s="246"/>
      <c r="L38" s="246"/>
      <c r="M38" s="245"/>
      <c r="N38" s="246"/>
      <c r="O38" s="247"/>
      <c r="P38" s="105" t="s">
        <v>328</v>
      </c>
      <c r="Q38" s="109" t="s">
        <v>329</v>
      </c>
      <c r="R38" s="105" t="str">
        <f t="shared" si="20"/>
        <v>Probabilidad</v>
      </c>
      <c r="S38" s="110" t="s">
        <v>105</v>
      </c>
      <c r="T38" s="110" t="s">
        <v>106</v>
      </c>
      <c r="U38" s="111" t="str">
        <f t="shared" si="5"/>
        <v>40%</v>
      </c>
      <c r="V38" s="110" t="s">
        <v>107</v>
      </c>
      <c r="W38" s="110" t="s">
        <v>108</v>
      </c>
      <c r="X38" s="110" t="s">
        <v>109</v>
      </c>
      <c r="Y38" s="112">
        <f t="shared" si="6"/>
        <v>0</v>
      </c>
      <c r="Z38" s="113" t="str">
        <f t="shared" si="7"/>
        <v>Muy Baja</v>
      </c>
      <c r="AA38" s="111">
        <f t="shared" si="8"/>
        <v>0</v>
      </c>
      <c r="AB38" s="113" t="str">
        <f t="shared" si="9"/>
        <v>Leve</v>
      </c>
      <c r="AC38" s="111">
        <f t="shared" si="10"/>
        <v>0</v>
      </c>
      <c r="AD38" s="114" t="str">
        <f t="shared" si="11"/>
        <v>Bajo</v>
      </c>
      <c r="AE38" s="110" t="s">
        <v>110</v>
      </c>
      <c r="AF38" s="135" t="s">
        <v>330</v>
      </c>
      <c r="AG38" s="105" t="s">
        <v>112</v>
      </c>
      <c r="AH38" s="116">
        <v>45323</v>
      </c>
      <c r="AI38" s="88">
        <v>45657</v>
      </c>
      <c r="AJ38" s="117" t="s">
        <v>331</v>
      </c>
      <c r="AK38" s="105">
        <v>3</v>
      </c>
      <c r="AL38" s="117" t="s">
        <v>311</v>
      </c>
      <c r="AM38" s="105">
        <v>3</v>
      </c>
      <c r="AN38" s="119" t="s">
        <v>115</v>
      </c>
      <c r="AO38" s="105">
        <v>3</v>
      </c>
      <c r="AP38" s="120" t="s">
        <v>116</v>
      </c>
      <c r="AQ38" s="136"/>
      <c r="AR38" s="159"/>
      <c r="AS38" s="136"/>
      <c r="AT38" s="162"/>
      <c r="AU38" s="136"/>
      <c r="AV38" s="236"/>
      <c r="AW38" s="183"/>
      <c r="AX38" s="598"/>
      <c r="AY38" s="621" t="s">
        <v>129</v>
      </c>
      <c r="AZ38" s="613"/>
      <c r="BA38" s="100"/>
      <c r="BB38" s="101" t="s">
        <v>130</v>
      </c>
      <c r="BC38" s="2"/>
      <c r="BD38" s="2"/>
      <c r="BE38" s="2"/>
      <c r="BF38" s="2"/>
      <c r="BG38" s="2"/>
      <c r="BH38" s="2"/>
      <c r="BI38" s="2"/>
      <c r="BJ38" s="2"/>
      <c r="BK38" s="2"/>
      <c r="BL38" s="2"/>
      <c r="BM38" s="2"/>
      <c r="BN38" s="2"/>
      <c r="BO38" s="2"/>
    </row>
    <row r="39" spans="1:67" ht="203.25" customHeight="1">
      <c r="A39" s="555">
        <v>14</v>
      </c>
      <c r="B39" s="130" t="s">
        <v>332</v>
      </c>
      <c r="C39" s="130" t="s">
        <v>97</v>
      </c>
      <c r="D39" s="130" t="s">
        <v>333</v>
      </c>
      <c r="E39" s="130" t="s">
        <v>334</v>
      </c>
      <c r="F39" s="130" t="s">
        <v>335</v>
      </c>
      <c r="G39" s="130" t="s">
        <v>101</v>
      </c>
      <c r="H39" s="131">
        <v>365</v>
      </c>
      <c r="I39" s="132" t="str">
        <f>IF(H39&lt;=0,"",IF(H39&lt;=2,"Muy Baja",IF(H39&lt;=24,"Baja",IF(H39&lt;=500,"Media",IF(H39&lt;=5000,"Alta","Muy Alta")))))</f>
        <v>Media</v>
      </c>
      <c r="J39" s="133">
        <f>IF(I39="","",IF(I39="Muy Baja",0.2,IF(I39="Baja",0.4,IF(I39="Media",0.6,IF(I39="Alta",0.8,IF(I39="Muy Alta",1,))))))</f>
        <v>0.6</v>
      </c>
      <c r="K39" s="133" t="s">
        <v>318</v>
      </c>
      <c r="L39" s="133" t="str">
        <f>IF(NOT(ISERROR(MATCH(K39,'[1]Tabla Impacto'!$B$152:$B$154,0))),'[1]Tabla Impacto'!$F$154&amp;"Por favor no seleccionar los criterios de impacto(Afectación Económica o presupuestal y Pérdida Reputacional)",K39)</f>
        <v xml:space="preserve">     Entre 50 y 100 SMLMV </v>
      </c>
      <c r="M39" s="132" t="str">
        <f>IF(OR(L39='[1]Tabla Impacto'!$C$11,L39='[1]Tabla Impacto'!$D$11),"Leve",IF(OR(L39='[1]Tabla Impacto'!$C$12,L39='[1]Tabla Impacto'!$D$12),"Menor",IF(OR(L39='[1]Tabla Impacto'!$C$13,L39='[1]Tabla Impacto'!$D$13),"Moderado",IF(OR(L39='[1]Tabla Impacto'!$C$14,L39='[1]Tabla Impacto'!$D$14),"Mayor",IF(OR(L39='[1]Tabla Impacto'!$C$15,L39='[1]Tabla Impacto'!$D$15),"Catastrófico","")))))</f>
        <v/>
      </c>
      <c r="N39" s="133" t="str">
        <f>IF(M39="","",IF(M39="Leve",0.2,IF(M39="Menor",0.4,IF(M39="Moderado",0.6,IF(M39="Mayor",0.8,IF(M39="Catastrófico",1,))))))</f>
        <v/>
      </c>
      <c r="O39" s="134"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
      </c>
      <c r="P39" s="105" t="s">
        <v>336</v>
      </c>
      <c r="Q39" s="109" t="s">
        <v>337</v>
      </c>
      <c r="R39" s="105" t="str">
        <f t="shared" si="20"/>
        <v>Probabilidad</v>
      </c>
      <c r="S39" s="110" t="s">
        <v>105</v>
      </c>
      <c r="T39" s="110" t="s">
        <v>106</v>
      </c>
      <c r="U39" s="111" t="str">
        <f t="shared" si="5"/>
        <v>40%</v>
      </c>
      <c r="V39" s="110" t="s">
        <v>107</v>
      </c>
      <c r="W39" s="110" t="s">
        <v>108</v>
      </c>
      <c r="X39" s="110" t="s">
        <v>109</v>
      </c>
      <c r="Y39" s="112">
        <f t="shared" si="6"/>
        <v>0.36</v>
      </c>
      <c r="Z39" s="113" t="str">
        <f t="shared" si="7"/>
        <v>Baja</v>
      </c>
      <c r="AA39" s="111">
        <f t="shared" si="8"/>
        <v>0.36</v>
      </c>
      <c r="AB39" s="113" t="str">
        <f t="shared" si="9"/>
        <v/>
      </c>
      <c r="AC39" s="111" t="str">
        <f t="shared" si="10"/>
        <v/>
      </c>
      <c r="AD39" s="114" t="str">
        <f t="shared" si="11"/>
        <v/>
      </c>
      <c r="AE39" s="110" t="s">
        <v>110</v>
      </c>
      <c r="AF39" s="135" t="s">
        <v>338</v>
      </c>
      <c r="AG39" s="104" t="s">
        <v>339</v>
      </c>
      <c r="AH39" s="116">
        <v>45323</v>
      </c>
      <c r="AI39" s="88">
        <v>45657</v>
      </c>
      <c r="AJ39" s="117" t="s">
        <v>340</v>
      </c>
      <c r="AK39" s="105">
        <v>1</v>
      </c>
      <c r="AL39" s="117" t="s">
        <v>341</v>
      </c>
      <c r="AM39" s="105">
        <v>1</v>
      </c>
      <c r="AN39" s="119" t="s">
        <v>115</v>
      </c>
      <c r="AO39" s="105">
        <v>1</v>
      </c>
      <c r="AP39" s="120" t="s">
        <v>116</v>
      </c>
      <c r="AQ39" s="138"/>
      <c r="AR39" s="248"/>
      <c r="AS39" s="138"/>
      <c r="AT39" s="138"/>
      <c r="AU39" s="138"/>
      <c r="AV39" s="163"/>
      <c r="AW39" s="127"/>
      <c r="AX39" s="598"/>
      <c r="AY39" s="621" t="s">
        <v>129</v>
      </c>
      <c r="AZ39" s="605"/>
      <c r="BA39" s="100"/>
      <c r="BB39" s="101" t="s">
        <v>130</v>
      </c>
      <c r="BC39" s="2"/>
      <c r="BD39" s="2"/>
      <c r="BE39" s="2"/>
      <c r="BF39" s="2"/>
      <c r="BG39" s="2"/>
      <c r="BH39" s="2"/>
      <c r="BI39" s="2"/>
      <c r="BJ39" s="2"/>
      <c r="BK39" s="2"/>
      <c r="BL39" s="2"/>
      <c r="BM39" s="2"/>
      <c r="BN39" s="2"/>
      <c r="BO39" s="2"/>
    </row>
    <row r="40" spans="1:67" ht="174.75" customHeight="1">
      <c r="A40" s="556"/>
      <c r="B40" s="139"/>
      <c r="C40" s="139"/>
      <c r="D40" s="139"/>
      <c r="E40" s="139"/>
      <c r="F40" s="139"/>
      <c r="G40" s="139"/>
      <c r="H40" s="140"/>
      <c r="I40" s="141"/>
      <c r="J40" s="142"/>
      <c r="K40" s="142"/>
      <c r="L40" s="142"/>
      <c r="M40" s="141"/>
      <c r="N40" s="142"/>
      <c r="O40" s="143"/>
      <c r="P40" s="105" t="s">
        <v>342</v>
      </c>
      <c r="Q40" s="109" t="s">
        <v>343</v>
      </c>
      <c r="R40" s="105" t="str">
        <f t="shared" si="20"/>
        <v>Probabilidad</v>
      </c>
      <c r="S40" s="110" t="s">
        <v>105</v>
      </c>
      <c r="T40" s="110" t="s">
        <v>106</v>
      </c>
      <c r="U40" s="111" t="str">
        <f t="shared" si="5"/>
        <v>40%</v>
      </c>
      <c r="V40" s="110" t="s">
        <v>107</v>
      </c>
      <c r="W40" s="110" t="s">
        <v>108</v>
      </c>
      <c r="X40" s="110" t="s">
        <v>109</v>
      </c>
      <c r="Y40" s="112">
        <f t="shared" si="6"/>
        <v>0</v>
      </c>
      <c r="Z40" s="113" t="str">
        <f t="shared" si="7"/>
        <v>Muy Baja</v>
      </c>
      <c r="AA40" s="111">
        <f t="shared" si="8"/>
        <v>0</v>
      </c>
      <c r="AB40" s="113" t="str">
        <f t="shared" si="9"/>
        <v>Leve</v>
      </c>
      <c r="AC40" s="111">
        <f t="shared" si="10"/>
        <v>0</v>
      </c>
      <c r="AD40" s="114" t="str">
        <f t="shared" si="11"/>
        <v>Bajo</v>
      </c>
      <c r="AE40" s="110" t="s">
        <v>110</v>
      </c>
      <c r="AF40" s="135" t="s">
        <v>344</v>
      </c>
      <c r="AG40" s="105" t="s">
        <v>112</v>
      </c>
      <c r="AH40" s="116">
        <v>45323</v>
      </c>
      <c r="AI40" s="88">
        <v>45657</v>
      </c>
      <c r="AJ40" s="117" t="s">
        <v>345</v>
      </c>
      <c r="AK40" s="105">
        <v>2</v>
      </c>
      <c r="AL40" s="117" t="s">
        <v>346</v>
      </c>
      <c r="AM40" s="105">
        <v>2</v>
      </c>
      <c r="AN40" s="119" t="s">
        <v>115</v>
      </c>
      <c r="AO40" s="105">
        <v>2</v>
      </c>
      <c r="AP40" s="120" t="s">
        <v>116</v>
      </c>
      <c r="AQ40" s="138"/>
      <c r="AR40" s="138"/>
      <c r="AS40" s="138"/>
      <c r="AT40" s="124"/>
      <c r="AU40" s="124"/>
      <c r="AV40" s="236"/>
      <c r="AW40" s="127"/>
      <c r="AX40" s="598"/>
      <c r="AY40" s="621" t="s">
        <v>129</v>
      </c>
      <c r="AZ40" s="614"/>
      <c r="BA40" s="100"/>
      <c r="BB40" s="101" t="s">
        <v>130</v>
      </c>
      <c r="BC40" s="2"/>
      <c r="BD40" s="2"/>
      <c r="BE40" s="2"/>
      <c r="BF40" s="2"/>
      <c r="BG40" s="2"/>
      <c r="BH40" s="2"/>
      <c r="BI40" s="2"/>
      <c r="BJ40" s="2"/>
      <c r="BK40" s="2"/>
      <c r="BL40" s="2"/>
      <c r="BM40" s="2"/>
      <c r="BN40" s="2"/>
      <c r="BO40" s="2"/>
    </row>
    <row r="41" spans="1:67" ht="162.75" customHeight="1">
      <c r="A41" s="557"/>
      <c r="B41" s="148"/>
      <c r="C41" s="148"/>
      <c r="D41" s="148"/>
      <c r="E41" s="148"/>
      <c r="F41" s="148"/>
      <c r="G41" s="148"/>
      <c r="H41" s="149"/>
      <c r="I41" s="150"/>
      <c r="J41" s="151"/>
      <c r="K41" s="151"/>
      <c r="L41" s="151"/>
      <c r="M41" s="150"/>
      <c r="N41" s="151"/>
      <c r="O41" s="152"/>
      <c r="P41" s="105" t="s">
        <v>347</v>
      </c>
      <c r="Q41" s="109" t="s">
        <v>348</v>
      </c>
      <c r="R41" s="105" t="str">
        <f t="shared" si="20"/>
        <v>Probabilidad</v>
      </c>
      <c r="S41" s="110" t="s">
        <v>146</v>
      </c>
      <c r="T41" s="110" t="s">
        <v>106</v>
      </c>
      <c r="U41" s="111" t="str">
        <f t="shared" si="5"/>
        <v>30%</v>
      </c>
      <c r="V41" s="110" t="s">
        <v>107</v>
      </c>
      <c r="W41" s="110" t="s">
        <v>108</v>
      </c>
      <c r="X41" s="110" t="s">
        <v>109</v>
      </c>
      <c r="Y41" s="112">
        <f t="shared" si="6"/>
        <v>0</v>
      </c>
      <c r="Z41" s="113" t="str">
        <f t="shared" si="7"/>
        <v>Muy Baja</v>
      </c>
      <c r="AA41" s="111">
        <f t="shared" si="8"/>
        <v>0</v>
      </c>
      <c r="AB41" s="113" t="str">
        <f t="shared" si="9"/>
        <v>Leve</v>
      </c>
      <c r="AC41" s="111">
        <f t="shared" si="10"/>
        <v>0</v>
      </c>
      <c r="AD41" s="114" t="str">
        <f t="shared" si="11"/>
        <v>Bajo</v>
      </c>
      <c r="AE41" s="110" t="s">
        <v>110</v>
      </c>
      <c r="AF41" s="135" t="s">
        <v>349</v>
      </c>
      <c r="AG41" s="105" t="s">
        <v>112</v>
      </c>
      <c r="AH41" s="116">
        <v>45323</v>
      </c>
      <c r="AI41" s="88">
        <v>45657</v>
      </c>
      <c r="AJ41" s="117" t="s">
        <v>340</v>
      </c>
      <c r="AK41" s="105">
        <v>3</v>
      </c>
      <c r="AL41" s="117" t="s">
        <v>346</v>
      </c>
      <c r="AM41" s="105">
        <v>3</v>
      </c>
      <c r="AN41" s="119" t="s">
        <v>115</v>
      </c>
      <c r="AO41" s="105">
        <v>3</v>
      </c>
      <c r="AP41" s="120" t="s">
        <v>116</v>
      </c>
      <c r="AQ41" s="138"/>
      <c r="AR41" s="249"/>
      <c r="AS41" s="138"/>
      <c r="AT41" s="124"/>
      <c r="AU41" s="177"/>
      <c r="AV41" s="222"/>
      <c r="AW41" s="127"/>
      <c r="AX41" s="598"/>
      <c r="AY41" s="621" t="s">
        <v>129</v>
      </c>
      <c r="AZ41" s="615"/>
      <c r="BA41" s="100"/>
      <c r="BB41" s="101" t="s">
        <v>130</v>
      </c>
      <c r="BC41" s="2"/>
      <c r="BD41" s="2"/>
      <c r="BE41" s="2"/>
      <c r="BF41" s="2"/>
      <c r="BG41" s="2"/>
      <c r="BH41" s="2"/>
      <c r="BI41" s="2"/>
      <c r="BJ41" s="2"/>
      <c r="BK41" s="2"/>
      <c r="BL41" s="2"/>
      <c r="BM41" s="2"/>
      <c r="BN41" s="2"/>
      <c r="BO41" s="2"/>
    </row>
    <row r="42" spans="1:67" ht="163.5" customHeight="1">
      <c r="A42" s="555">
        <v>15</v>
      </c>
      <c r="B42" s="130" t="s">
        <v>332</v>
      </c>
      <c r="C42" s="130" t="s">
        <v>97</v>
      </c>
      <c r="D42" s="130" t="s">
        <v>350</v>
      </c>
      <c r="E42" s="130" t="s">
        <v>351</v>
      </c>
      <c r="F42" s="130" t="s">
        <v>352</v>
      </c>
      <c r="G42" s="130" t="s">
        <v>101</v>
      </c>
      <c r="H42" s="131">
        <v>12</v>
      </c>
      <c r="I42" s="132" t="str">
        <f>IF(H42&lt;=0,"",IF(H42&lt;=2,"Muy Baja",IF(H42&lt;=24,"Baja",IF(H42&lt;=500,"Media",IF(H42&lt;=5000,"Alta","Muy Alta")))))</f>
        <v>Baja</v>
      </c>
      <c r="J42" s="133">
        <f>IF(I42="","",IF(I42="Muy Baja",0.2,IF(I42="Baja",0.4,IF(I42="Media",0.6,IF(I42="Alta",0.8,IF(I42="Muy Alta",1,))))))</f>
        <v>0.4</v>
      </c>
      <c r="K42" s="133" t="s">
        <v>280</v>
      </c>
      <c r="L42" s="133" t="str">
        <f>IF(NOT(ISERROR(MATCH(K42,'[1]Tabla Impacto'!$B$152:$B$154,0))),'[1]Tabla Impacto'!$F$154&amp;"Por favor no seleccionar los criterios de impacto(Afectación Económica o presupuestal y Pérdida Reputacional)",K42)</f>
        <v xml:space="preserve">     Afectación menor a 10 SMLMV .</v>
      </c>
      <c r="M42" s="132" t="e">
        <f>IF(OR(L42='[1]Tabla Impacto'!$C$11,L42='[1]Tabla Impacto'!$D$11),"Leve",IF(OR(L42='[1]Tabla Impacto'!$C$12,L42='[1]Tabla Impacto'!$D$12),"Menor",IF(OR(L42='[1]Tabla Impacto'!$C$13,L42='[1]Tabla Impacto'!$D$13),"Moderado",IF(OR(#REF!='[1]Tabla Impacto'!$C$14,L42='[1]Tabla Impacto'!$D$14),"Mayor",IF(OR(L42='[1]Tabla Impacto'!$C$15,#REF!='[1]Tabla Impacto'!$D$15),"Catastrófico","")))))</f>
        <v>#REF!</v>
      </c>
      <c r="N42" s="133" t="e">
        <f>IF(M42="","",IF(M42="Leve",0.2,IF(M42="Menor",0.4,IF(M42="Moderado",0.6,IF(M42="Mayor",0.8,IF(M42="Catastrófico",1,))))))</f>
        <v>#REF!</v>
      </c>
      <c r="O42" s="134" t="e">
        <f>IF(OR(AND(I42="Muy Baja",M42="Leve"),AND(I42="Muy Baja",M42="Menor"),AND(I42="Baja",M42="Leve")),"Bajo",IF(OR(AND(I42="Muy baja",M42="Moderado"),AND(I42="Baja",M42="Menor"),AND(I42="Baja",M42="Moderado"),AND(I42="Media",M42="Leve"),AND(I42="Media",M42="Menor"),AND(I42="Media",M42="Moderado"),AND(I42="Alta",M42="Leve"),AND(I42="Alta",M42="Menor")),"Moderado",IF(OR(AND(I42="Muy Baja",M42="Mayor"),AND(I42="Baja",M42="Mayor"),AND(I42="Media",M42="Mayor"),AND(I42="Alta",M42="Moderado"),AND(I42="Alta",M42="Mayor"),AND(I42="Muy Alta",M42="Leve"),AND(I42="Muy Alta",M42="Menor"),AND(I42="Muy Alta",M42="Moderado"),AND(I42="Muy Alta",M42="Mayor")),"Alto",IF(OR(AND(I42="Muy Baja",M42="Catastrófico"),AND(I42="Baja",M42="Catastrófico"),AND(I42="Media",M42="Catastrófico"),AND(I42="Alta",M42="Catastrófico"),AND(I42="Muy Alta",M42="Catastrófico")),"Extremo",""))))</f>
        <v>#REF!</v>
      </c>
      <c r="P42" s="105" t="s">
        <v>353</v>
      </c>
      <c r="Q42" s="223" t="s">
        <v>354</v>
      </c>
      <c r="R42" s="105" t="str">
        <f t="shared" si="20"/>
        <v>Probabilidad</v>
      </c>
      <c r="S42" s="110" t="s">
        <v>105</v>
      </c>
      <c r="T42" s="110" t="s">
        <v>106</v>
      </c>
      <c r="U42" s="111" t="str">
        <f t="shared" si="5"/>
        <v>40%</v>
      </c>
      <c r="V42" s="110" t="s">
        <v>107</v>
      </c>
      <c r="W42" s="110" t="s">
        <v>108</v>
      </c>
      <c r="X42" s="110" t="s">
        <v>109</v>
      </c>
      <c r="Y42" s="112">
        <f t="shared" si="6"/>
        <v>0.24</v>
      </c>
      <c r="Z42" s="113" t="str">
        <f t="shared" si="7"/>
        <v>Baja</v>
      </c>
      <c r="AA42" s="111">
        <f t="shared" si="8"/>
        <v>0.24</v>
      </c>
      <c r="AB42" s="113" t="str">
        <f t="shared" si="9"/>
        <v/>
      </c>
      <c r="AC42" s="111" t="str">
        <f t="shared" si="10"/>
        <v/>
      </c>
      <c r="AD42" s="114" t="str">
        <f t="shared" si="11"/>
        <v/>
      </c>
      <c r="AE42" s="110" t="s">
        <v>110</v>
      </c>
      <c r="AF42" s="135" t="s">
        <v>355</v>
      </c>
      <c r="AG42" s="104" t="s">
        <v>189</v>
      </c>
      <c r="AH42" s="116">
        <v>45323</v>
      </c>
      <c r="AI42" s="88">
        <v>45657</v>
      </c>
      <c r="AJ42" s="160" t="s">
        <v>356</v>
      </c>
      <c r="AK42" s="105">
        <v>1</v>
      </c>
      <c r="AL42" s="118" t="s">
        <v>357</v>
      </c>
      <c r="AM42" s="105">
        <v>1</v>
      </c>
      <c r="AN42" s="119" t="s">
        <v>115</v>
      </c>
      <c r="AO42" s="105">
        <v>1</v>
      </c>
      <c r="AP42" s="120" t="s">
        <v>116</v>
      </c>
      <c r="AQ42" s="138"/>
      <c r="AR42" s="248"/>
      <c r="AS42" s="138"/>
      <c r="AT42" s="124"/>
      <c r="AU42" s="124"/>
      <c r="AV42" s="163"/>
      <c r="AW42" s="127"/>
      <c r="AX42" s="598"/>
      <c r="AY42" s="621" t="s">
        <v>129</v>
      </c>
      <c r="AZ42" s="615"/>
      <c r="BA42" s="100"/>
      <c r="BB42" s="101" t="s">
        <v>130</v>
      </c>
      <c r="BC42" s="2"/>
      <c r="BD42" s="2"/>
      <c r="BE42" s="2"/>
      <c r="BF42" s="2"/>
      <c r="BG42" s="2"/>
      <c r="BH42" s="2"/>
      <c r="BI42" s="2"/>
      <c r="BJ42" s="2"/>
      <c r="BK42" s="2"/>
      <c r="BL42" s="2"/>
      <c r="BM42" s="2"/>
      <c r="BN42" s="2"/>
      <c r="BO42" s="2"/>
    </row>
    <row r="43" spans="1:67" ht="182.25" customHeight="1">
      <c r="A43" s="556"/>
      <c r="B43" s="139"/>
      <c r="C43" s="139"/>
      <c r="D43" s="139"/>
      <c r="E43" s="139"/>
      <c r="F43" s="139"/>
      <c r="G43" s="139"/>
      <c r="H43" s="140"/>
      <c r="I43" s="141"/>
      <c r="J43" s="142"/>
      <c r="K43" s="142"/>
      <c r="L43" s="142"/>
      <c r="M43" s="141"/>
      <c r="N43" s="142"/>
      <c r="O43" s="143"/>
      <c r="P43" s="105" t="s">
        <v>358</v>
      </c>
      <c r="Q43" s="223" t="s">
        <v>359</v>
      </c>
      <c r="R43" s="105" t="str">
        <f t="shared" si="20"/>
        <v>Probabilidad</v>
      </c>
      <c r="S43" s="110" t="s">
        <v>105</v>
      </c>
      <c r="T43" s="110" t="s">
        <v>106</v>
      </c>
      <c r="U43" s="111" t="str">
        <f t="shared" si="5"/>
        <v>40%</v>
      </c>
      <c r="V43" s="110" t="s">
        <v>107</v>
      </c>
      <c r="W43" s="110" t="s">
        <v>108</v>
      </c>
      <c r="X43" s="110" t="s">
        <v>109</v>
      </c>
      <c r="Y43" s="112">
        <f t="shared" si="6"/>
        <v>0</v>
      </c>
      <c r="Z43" s="113" t="str">
        <f t="shared" si="7"/>
        <v>Muy Baja</v>
      </c>
      <c r="AA43" s="111">
        <f t="shared" si="8"/>
        <v>0</v>
      </c>
      <c r="AB43" s="113" t="str">
        <f t="shared" si="9"/>
        <v>Leve</v>
      </c>
      <c r="AC43" s="111">
        <f t="shared" si="10"/>
        <v>0</v>
      </c>
      <c r="AD43" s="114" t="str">
        <f t="shared" si="11"/>
        <v>Bajo</v>
      </c>
      <c r="AE43" s="110" t="s">
        <v>110</v>
      </c>
      <c r="AF43" s="135" t="s">
        <v>360</v>
      </c>
      <c r="AG43" s="105" t="s">
        <v>181</v>
      </c>
      <c r="AH43" s="116">
        <v>45323</v>
      </c>
      <c r="AI43" s="88">
        <v>45657</v>
      </c>
      <c r="AJ43" s="160" t="s">
        <v>361</v>
      </c>
      <c r="AK43" s="105">
        <v>2</v>
      </c>
      <c r="AL43" s="118" t="s">
        <v>362</v>
      </c>
      <c r="AM43" s="105">
        <v>2</v>
      </c>
      <c r="AN43" s="119" t="s">
        <v>115</v>
      </c>
      <c r="AO43" s="105">
        <v>2</v>
      </c>
      <c r="AP43" s="120" t="s">
        <v>116</v>
      </c>
      <c r="AQ43" s="138"/>
      <c r="AR43" s="159"/>
      <c r="AS43" s="138"/>
      <c r="AT43" s="124"/>
      <c r="AU43" s="154"/>
      <c r="AV43" s="163"/>
      <c r="AW43" s="183"/>
      <c r="AX43" s="598"/>
      <c r="AY43" s="621" t="s">
        <v>129</v>
      </c>
      <c r="AZ43" s="615"/>
      <c r="BA43" s="100"/>
      <c r="BB43" s="101" t="s">
        <v>130</v>
      </c>
      <c r="BC43" s="2"/>
      <c r="BD43" s="2"/>
      <c r="BE43" s="2"/>
      <c r="BF43" s="2"/>
      <c r="BG43" s="2"/>
      <c r="BH43" s="2"/>
      <c r="BI43" s="2"/>
      <c r="BJ43" s="2"/>
      <c r="BK43" s="2"/>
      <c r="BL43" s="2"/>
      <c r="BM43" s="2"/>
      <c r="BN43" s="2"/>
      <c r="BO43" s="2"/>
    </row>
    <row r="44" spans="1:67" ht="189" customHeight="1">
      <c r="A44" s="557"/>
      <c r="B44" s="148"/>
      <c r="C44" s="148"/>
      <c r="D44" s="148"/>
      <c r="E44" s="148"/>
      <c r="F44" s="148"/>
      <c r="G44" s="148"/>
      <c r="H44" s="149"/>
      <c r="I44" s="150"/>
      <c r="J44" s="151"/>
      <c r="K44" s="151"/>
      <c r="L44" s="151"/>
      <c r="M44" s="150"/>
      <c r="N44" s="151"/>
      <c r="O44" s="152"/>
      <c r="P44" s="105" t="s">
        <v>363</v>
      </c>
      <c r="Q44" s="223" t="s">
        <v>360</v>
      </c>
      <c r="R44" s="105" t="str">
        <f t="shared" si="20"/>
        <v>Probabilidad</v>
      </c>
      <c r="S44" s="110" t="s">
        <v>105</v>
      </c>
      <c r="T44" s="110" t="s">
        <v>106</v>
      </c>
      <c r="U44" s="111" t="str">
        <f t="shared" si="5"/>
        <v>40%</v>
      </c>
      <c r="V44" s="110" t="s">
        <v>107</v>
      </c>
      <c r="W44" s="110" t="s">
        <v>108</v>
      </c>
      <c r="X44" s="110" t="s">
        <v>109</v>
      </c>
      <c r="Y44" s="112">
        <f t="shared" si="6"/>
        <v>0</v>
      </c>
      <c r="Z44" s="113" t="str">
        <f t="shared" si="7"/>
        <v>Muy Baja</v>
      </c>
      <c r="AA44" s="111">
        <f t="shared" si="8"/>
        <v>0</v>
      </c>
      <c r="AB44" s="113" t="str">
        <f t="shared" si="9"/>
        <v>Leve</v>
      </c>
      <c r="AC44" s="111">
        <f t="shared" si="10"/>
        <v>0</v>
      </c>
      <c r="AD44" s="114" t="str">
        <f t="shared" si="11"/>
        <v>Bajo</v>
      </c>
      <c r="AE44" s="110" t="s">
        <v>110</v>
      </c>
      <c r="AF44" s="135" t="s">
        <v>364</v>
      </c>
      <c r="AG44" s="105" t="s">
        <v>365</v>
      </c>
      <c r="AH44" s="116">
        <v>45323</v>
      </c>
      <c r="AI44" s="88">
        <v>45657</v>
      </c>
      <c r="AJ44" s="250" t="s">
        <v>366</v>
      </c>
      <c r="AK44" s="105">
        <v>3</v>
      </c>
      <c r="AL44" s="118" t="s">
        <v>362</v>
      </c>
      <c r="AM44" s="105">
        <v>3</v>
      </c>
      <c r="AN44" s="119" t="s">
        <v>115</v>
      </c>
      <c r="AO44" s="105">
        <v>3</v>
      </c>
      <c r="AP44" s="120" t="s">
        <v>116</v>
      </c>
      <c r="AQ44" s="136"/>
      <c r="AR44" s="137"/>
      <c r="AS44" s="138"/>
      <c r="AT44" s="124"/>
      <c r="AU44" s="124"/>
      <c r="AV44" s="163"/>
      <c r="AW44" s="183"/>
      <c r="AX44" s="598"/>
      <c r="AY44" s="621" t="s">
        <v>129</v>
      </c>
      <c r="AZ44" s="615"/>
      <c r="BA44" s="100"/>
      <c r="BB44" s="101" t="s">
        <v>130</v>
      </c>
      <c r="BC44" s="2"/>
      <c r="BD44" s="2"/>
      <c r="BE44" s="2"/>
      <c r="BF44" s="2"/>
      <c r="BG44" s="2"/>
      <c r="BH44" s="2"/>
      <c r="BI44" s="2"/>
      <c r="BJ44" s="2"/>
      <c r="BK44" s="2"/>
      <c r="BL44" s="2"/>
      <c r="BM44" s="2"/>
      <c r="BN44" s="2"/>
      <c r="BO44" s="2"/>
    </row>
    <row r="45" spans="1:67" ht="141" customHeight="1">
      <c r="A45" s="102">
        <v>16</v>
      </c>
      <c r="B45" s="103" t="s">
        <v>28</v>
      </c>
      <c r="C45" s="104" t="s">
        <v>97</v>
      </c>
      <c r="D45" s="104" t="s">
        <v>367</v>
      </c>
      <c r="E45" s="104" t="s">
        <v>368</v>
      </c>
      <c r="F45" s="104" t="s">
        <v>369</v>
      </c>
      <c r="G45" s="104" t="s">
        <v>370</v>
      </c>
      <c r="H45" s="105">
        <v>150</v>
      </c>
      <c r="I45" s="106" t="str">
        <f t="shared" ref="I45:I50" si="21">IF(H45&lt;=0,"",IF(H45&lt;=2,"Muy Baja",IF(H45&lt;=24,"Baja",IF(H45&lt;=500,"Media",IF(H45&lt;=5000,"Alta","Muy Alta")))))</f>
        <v>Media</v>
      </c>
      <c r="J45" s="107">
        <f t="shared" ref="J45:J52" si="22">IF(I45="","",IF(I45="Muy Baja",0.2,IF(I45="Baja",0.4,IF(I45="Media",0.6,IF(I45="Alta",0.8,IF(I45="Muy Alta",1,))))))</f>
        <v>0.6</v>
      </c>
      <c r="K45" s="107" t="s">
        <v>318</v>
      </c>
      <c r="L45" s="107" t="s">
        <v>318</v>
      </c>
      <c r="M45" s="106" t="e">
        <f>IF(OR(L45='[1]Tabla Impacto'!$C$11,L45='[1]Tabla Impacto'!$D$11),"Leve",IF(OR(L45='[1]Tabla Impacto'!$C$12,L45='[1]Tabla Impacto'!$D$12),"Menor",IF(OR(L45='[1]Tabla Impacto'!$C$13,L45='[1]Tabla Impacto'!$D$13),"Moderado",IF(OR(#REF!='[1]Tabla Impacto'!$C$14,L45='[1]Tabla Impacto'!$D$14),"Mayor",IF(OR(L45='[1]Tabla Impacto'!$C$15,L49='[1]Tabla Impacto'!$D$15),"Catastrófico","")))))</f>
        <v>#REF!</v>
      </c>
      <c r="N45" s="107" t="e">
        <f t="shared" ref="N45:N50" si="23">IF(M45="","",IF(M45="Leve",0.2,IF(M45="Menor",0.4,IF(M45="Moderado",0.6,IF(M45="Mayor",0.8,IF(M45="Catastrófico",1,))))))</f>
        <v>#REF!</v>
      </c>
      <c r="O45" s="108" t="e">
        <f t="shared" ref="O45:O50" si="24">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#REF!</v>
      </c>
      <c r="P45" s="105" t="s">
        <v>371</v>
      </c>
      <c r="Q45" s="109" t="s">
        <v>372</v>
      </c>
      <c r="R45" s="105" t="str">
        <f t="shared" si="20"/>
        <v>Probabilidad</v>
      </c>
      <c r="S45" s="110" t="s">
        <v>105</v>
      </c>
      <c r="T45" s="110" t="s">
        <v>106</v>
      </c>
      <c r="U45" s="111" t="str">
        <f t="shared" si="5"/>
        <v>40%</v>
      </c>
      <c r="V45" s="110" t="s">
        <v>107</v>
      </c>
      <c r="W45" s="110" t="s">
        <v>108</v>
      </c>
      <c r="X45" s="110" t="s">
        <v>109</v>
      </c>
      <c r="Y45" s="112">
        <f t="shared" si="6"/>
        <v>0.36</v>
      </c>
      <c r="Z45" s="113" t="str">
        <f t="shared" si="7"/>
        <v>Baja</v>
      </c>
      <c r="AA45" s="111">
        <f t="shared" si="8"/>
        <v>0.36</v>
      </c>
      <c r="AB45" s="113" t="str">
        <f t="shared" si="9"/>
        <v/>
      </c>
      <c r="AC45" s="111" t="str">
        <f t="shared" si="10"/>
        <v/>
      </c>
      <c r="AD45" s="114" t="str">
        <f t="shared" si="11"/>
        <v/>
      </c>
      <c r="AE45" s="110" t="s">
        <v>373</v>
      </c>
      <c r="AF45" s="135" t="s">
        <v>374</v>
      </c>
      <c r="AG45" s="104" t="s">
        <v>112</v>
      </c>
      <c r="AH45" s="116">
        <v>45323</v>
      </c>
      <c r="AI45" s="88">
        <v>45657</v>
      </c>
      <c r="AJ45" s="117" t="s">
        <v>375</v>
      </c>
      <c r="AK45" s="105">
        <v>1</v>
      </c>
      <c r="AL45" s="118" t="s">
        <v>376</v>
      </c>
      <c r="AM45" s="105">
        <v>1</v>
      </c>
      <c r="AN45" s="119" t="s">
        <v>115</v>
      </c>
      <c r="AO45" s="105">
        <v>1</v>
      </c>
      <c r="AP45" s="120" t="s">
        <v>116</v>
      </c>
      <c r="AQ45" s="251" t="s">
        <v>377</v>
      </c>
      <c r="AR45" s="136"/>
      <c r="AS45" s="136"/>
      <c r="AT45" s="138"/>
      <c r="AU45" s="252"/>
      <c r="AV45" s="253"/>
      <c r="AW45" s="100"/>
      <c r="AX45" s="601"/>
      <c r="AY45" s="621" t="s">
        <v>378</v>
      </c>
      <c r="AZ45" s="616"/>
      <c r="BA45" s="100"/>
      <c r="BB45" s="201" t="s">
        <v>379</v>
      </c>
      <c r="BC45" s="2"/>
      <c r="BD45" s="2"/>
      <c r="BE45" s="2"/>
      <c r="BF45" s="2"/>
      <c r="BG45" s="2"/>
      <c r="BH45" s="2"/>
      <c r="BI45" s="2"/>
      <c r="BJ45" s="2"/>
      <c r="BK45" s="2"/>
      <c r="BL45" s="2"/>
      <c r="BM45" s="2"/>
      <c r="BN45" s="2"/>
      <c r="BO45" s="2"/>
    </row>
    <row r="46" spans="1:67" ht="140.25" customHeight="1">
      <c r="A46" s="102">
        <v>17</v>
      </c>
      <c r="B46" s="103" t="s">
        <v>28</v>
      </c>
      <c r="C46" s="104" t="s">
        <v>97</v>
      </c>
      <c r="D46" s="104" t="s">
        <v>380</v>
      </c>
      <c r="E46" s="104" t="s">
        <v>381</v>
      </c>
      <c r="F46" s="104" t="s">
        <v>382</v>
      </c>
      <c r="G46" s="104" t="s">
        <v>101</v>
      </c>
      <c r="H46" s="105">
        <v>130</v>
      </c>
      <c r="I46" s="106" t="str">
        <f t="shared" si="21"/>
        <v>Media</v>
      </c>
      <c r="J46" s="107">
        <f t="shared" si="22"/>
        <v>0.6</v>
      </c>
      <c r="K46" s="107" t="s">
        <v>318</v>
      </c>
      <c r="L46" s="107" t="s">
        <v>318</v>
      </c>
      <c r="M46" s="106" t="e">
        <f>IF(OR(L46='[1]Tabla Impacto'!$C$11,L46='[1]Tabla Impacto'!$D$11),"Leve",IF(OR(L46='[1]Tabla Impacto'!$C$12,L46='[1]Tabla Impacto'!$D$12),"Menor",IF(OR(L46='[1]Tabla Impacto'!$C$13,L46='[1]Tabla Impacto'!$D$13),"Moderado",IF(OR(#REF!='[1]Tabla Impacto'!$C$14,L46='[1]Tabla Impacto'!$D$14),"Mayor",IF(OR(L46='[1]Tabla Impacto'!$C$15,#REF!='[1]Tabla Impacto'!$D$15),"Catastrófico","")))))</f>
        <v>#REF!</v>
      </c>
      <c r="N46" s="107" t="e">
        <f t="shared" si="23"/>
        <v>#REF!</v>
      </c>
      <c r="O46" s="108" t="e">
        <f t="shared" si="24"/>
        <v>#REF!</v>
      </c>
      <c r="P46" s="105" t="s">
        <v>383</v>
      </c>
      <c r="Q46" s="109" t="s">
        <v>384</v>
      </c>
      <c r="R46" s="105" t="str">
        <f t="shared" si="20"/>
        <v>Probabilidad</v>
      </c>
      <c r="S46" s="110" t="s">
        <v>105</v>
      </c>
      <c r="T46" s="110" t="s">
        <v>106</v>
      </c>
      <c r="U46" s="111" t="str">
        <f t="shared" si="5"/>
        <v>40%</v>
      </c>
      <c r="V46" s="110" t="s">
        <v>107</v>
      </c>
      <c r="W46" s="110" t="s">
        <v>108</v>
      </c>
      <c r="X46" s="110" t="s">
        <v>109</v>
      </c>
      <c r="Y46" s="112">
        <f t="shared" si="6"/>
        <v>0.36</v>
      </c>
      <c r="Z46" s="113" t="str">
        <f t="shared" si="7"/>
        <v>Baja</v>
      </c>
      <c r="AA46" s="111">
        <f t="shared" si="8"/>
        <v>0.36</v>
      </c>
      <c r="AB46" s="113" t="str">
        <f t="shared" si="9"/>
        <v/>
      </c>
      <c r="AC46" s="111" t="str">
        <f t="shared" si="10"/>
        <v/>
      </c>
      <c r="AD46" s="114" t="str">
        <f t="shared" si="11"/>
        <v/>
      </c>
      <c r="AE46" s="110" t="s">
        <v>373</v>
      </c>
      <c r="AF46" s="115" t="s">
        <v>385</v>
      </c>
      <c r="AG46" s="104" t="s">
        <v>181</v>
      </c>
      <c r="AH46" s="116">
        <v>45323</v>
      </c>
      <c r="AI46" s="88">
        <v>45657</v>
      </c>
      <c r="AJ46" s="117" t="s">
        <v>386</v>
      </c>
      <c r="AK46" s="105">
        <v>1</v>
      </c>
      <c r="AL46" s="118" t="s">
        <v>387</v>
      </c>
      <c r="AM46" s="105">
        <v>1</v>
      </c>
      <c r="AN46" s="119" t="s">
        <v>115</v>
      </c>
      <c r="AO46" s="105">
        <v>1</v>
      </c>
      <c r="AP46" s="120" t="s">
        <v>116</v>
      </c>
      <c r="AQ46" s="255" t="s">
        <v>388</v>
      </c>
      <c r="AR46" s="136"/>
      <c r="AS46" s="136"/>
      <c r="AT46" s="256"/>
      <c r="AU46" s="257"/>
      <c r="AV46" s="257"/>
      <c r="AW46" s="100"/>
      <c r="AX46" s="598"/>
      <c r="AY46" s="621" t="s">
        <v>389</v>
      </c>
      <c r="AZ46" s="258"/>
      <c r="BA46" s="100"/>
      <c r="BB46" s="201" t="s">
        <v>390</v>
      </c>
      <c r="BC46" s="2"/>
      <c r="BD46" s="2"/>
      <c r="BE46" s="2"/>
      <c r="BF46" s="2"/>
      <c r="BG46" s="2"/>
      <c r="BH46" s="2"/>
      <c r="BI46" s="2"/>
      <c r="BJ46" s="2"/>
      <c r="BK46" s="2"/>
      <c r="BL46" s="2"/>
      <c r="BM46" s="2"/>
      <c r="BN46" s="2"/>
      <c r="BO46" s="2"/>
    </row>
    <row r="47" spans="1:67" ht="146.25" customHeight="1">
      <c r="A47" s="102">
        <v>18</v>
      </c>
      <c r="B47" s="130" t="s">
        <v>28</v>
      </c>
      <c r="C47" s="130" t="s">
        <v>97</v>
      </c>
      <c r="D47" s="130" t="s">
        <v>391</v>
      </c>
      <c r="E47" s="130" t="s">
        <v>392</v>
      </c>
      <c r="F47" s="130" t="s">
        <v>393</v>
      </c>
      <c r="G47" s="130" t="s">
        <v>394</v>
      </c>
      <c r="H47" s="131">
        <v>100</v>
      </c>
      <c r="I47" s="132" t="str">
        <f t="shared" si="21"/>
        <v>Media</v>
      </c>
      <c r="J47" s="133">
        <f t="shared" si="22"/>
        <v>0.6</v>
      </c>
      <c r="K47" s="130" t="s">
        <v>318</v>
      </c>
      <c r="L47" s="133" t="s">
        <v>318</v>
      </c>
      <c r="M47" s="132" t="e">
        <f>IF(OR(L47='[1]Tabla Impacto'!$C$11,L47='[1]Tabla Impacto'!$D$11),"Leve",IF(OR(L47='[1]Tabla Impacto'!$C$12,L47='[1]Tabla Impacto'!$D$12),"Menor",IF(OR(L47='[1]Tabla Impacto'!$C$13,L47='[1]Tabla Impacto'!$D$13),"Moderado",IF(OR(#REF!='[1]Tabla Impacto'!$C$14,L47='[1]Tabla Impacto'!$D$14),"Mayor",IF(OR(L47='[1]Tabla Impacto'!$C$15,L40='[1]Tabla Impacto'!$D$15),"Catastrófico","")))))</f>
        <v>#REF!</v>
      </c>
      <c r="N47" s="133" t="e">
        <f t="shared" si="23"/>
        <v>#REF!</v>
      </c>
      <c r="O47" s="134" t="e">
        <f t="shared" si="24"/>
        <v>#REF!</v>
      </c>
      <c r="P47" s="105" t="s">
        <v>395</v>
      </c>
      <c r="Q47" s="109" t="s">
        <v>396</v>
      </c>
      <c r="R47" s="105" t="str">
        <f t="shared" si="20"/>
        <v>Probabilidad</v>
      </c>
      <c r="S47" s="110" t="s">
        <v>105</v>
      </c>
      <c r="T47" s="110" t="s">
        <v>106</v>
      </c>
      <c r="U47" s="111" t="str">
        <f t="shared" si="5"/>
        <v>40%</v>
      </c>
      <c r="V47" s="110" t="s">
        <v>397</v>
      </c>
      <c r="W47" s="110" t="s">
        <v>108</v>
      </c>
      <c r="X47" s="110" t="s">
        <v>398</v>
      </c>
      <c r="Y47" s="112">
        <f t="shared" si="6"/>
        <v>0.36</v>
      </c>
      <c r="Z47" s="113" t="str">
        <f t="shared" si="7"/>
        <v>Baja</v>
      </c>
      <c r="AA47" s="111">
        <f t="shared" si="8"/>
        <v>0.36</v>
      </c>
      <c r="AB47" s="113" t="str">
        <f t="shared" si="9"/>
        <v/>
      </c>
      <c r="AC47" s="111" t="str">
        <f t="shared" si="10"/>
        <v/>
      </c>
      <c r="AD47" s="114" t="str">
        <f t="shared" si="11"/>
        <v/>
      </c>
      <c r="AE47" s="110" t="s">
        <v>110</v>
      </c>
      <c r="AF47" s="254" t="s">
        <v>399</v>
      </c>
      <c r="AG47" s="105" t="s">
        <v>126</v>
      </c>
      <c r="AH47" s="116">
        <v>45323</v>
      </c>
      <c r="AI47" s="88">
        <v>45657</v>
      </c>
      <c r="AJ47" s="115" t="s">
        <v>400</v>
      </c>
      <c r="AK47" s="105">
        <v>1</v>
      </c>
      <c r="AL47" s="117" t="s">
        <v>401</v>
      </c>
      <c r="AM47" s="105">
        <v>1</v>
      </c>
      <c r="AN47" s="119" t="s">
        <v>115</v>
      </c>
      <c r="AO47" s="105">
        <v>1</v>
      </c>
      <c r="AP47" s="120" t="s">
        <v>116</v>
      </c>
      <c r="AQ47" s="259" t="s">
        <v>402</v>
      </c>
      <c r="AR47" s="136"/>
      <c r="AS47" s="136"/>
      <c r="AT47" s="256"/>
      <c r="AU47" s="257"/>
      <c r="AV47" s="257"/>
      <c r="AW47" s="183"/>
      <c r="AX47" s="598"/>
      <c r="AY47" s="621" t="s">
        <v>403</v>
      </c>
      <c r="AZ47" s="258"/>
      <c r="BA47" s="100"/>
      <c r="BB47" s="260" t="s">
        <v>404</v>
      </c>
      <c r="BC47" s="2"/>
      <c r="BD47" s="2"/>
      <c r="BE47" s="2"/>
      <c r="BF47" s="2"/>
      <c r="BG47" s="2"/>
      <c r="BH47" s="2"/>
      <c r="BI47" s="2"/>
      <c r="BJ47" s="2"/>
      <c r="BK47" s="2"/>
      <c r="BL47" s="2"/>
      <c r="BM47" s="2"/>
      <c r="BN47" s="2"/>
      <c r="BO47" s="2"/>
    </row>
    <row r="48" spans="1:67" ht="146.25" customHeight="1">
      <c r="A48" s="102">
        <v>19</v>
      </c>
      <c r="B48" s="103" t="s">
        <v>28</v>
      </c>
      <c r="C48" s="104" t="s">
        <v>276</v>
      </c>
      <c r="D48" s="104" t="s">
        <v>405</v>
      </c>
      <c r="E48" s="104" t="s">
        <v>406</v>
      </c>
      <c r="F48" s="104" t="s">
        <v>407</v>
      </c>
      <c r="G48" s="104" t="s">
        <v>101</v>
      </c>
      <c r="H48" s="105">
        <v>130</v>
      </c>
      <c r="I48" s="106" t="str">
        <f t="shared" si="21"/>
        <v>Media</v>
      </c>
      <c r="J48" s="107">
        <f t="shared" si="22"/>
        <v>0.6</v>
      </c>
      <c r="K48" s="107" t="s">
        <v>318</v>
      </c>
      <c r="L48" s="107" t="s">
        <v>318</v>
      </c>
      <c r="M48" s="106" t="e">
        <f>IF(OR(L48='[1]Tabla Impacto'!$C$11,L48='[1]Tabla Impacto'!$D$11),"Leve",IF(OR(L48='[1]Tabla Impacto'!$C$12,L48='[1]Tabla Impacto'!$D$12),"Menor",IF(OR(L48='[1]Tabla Impacto'!$C$13,L48='[1]Tabla Impacto'!$D$13),"Moderado",IF(OR(#REF!='[1]Tabla Impacto'!$C$14,L48='[1]Tabla Impacto'!$D$14),"Mayor",IF(OR(L48='[1]Tabla Impacto'!$C$15,#REF!='[1]Tabla Impacto'!$D$15),"Catastrófico","")))))</f>
        <v>#REF!</v>
      </c>
      <c r="N48" s="107" t="e">
        <f t="shared" si="23"/>
        <v>#REF!</v>
      </c>
      <c r="O48" s="108" t="e">
        <f t="shared" si="24"/>
        <v>#REF!</v>
      </c>
      <c r="P48" s="105" t="s">
        <v>408</v>
      </c>
      <c r="Q48" s="109" t="s">
        <v>409</v>
      </c>
      <c r="R48" s="105" t="str">
        <f t="shared" si="20"/>
        <v>Probabilidad</v>
      </c>
      <c r="S48" s="110" t="s">
        <v>105</v>
      </c>
      <c r="T48" s="110" t="s">
        <v>106</v>
      </c>
      <c r="U48" s="111" t="str">
        <f t="shared" si="5"/>
        <v>40%</v>
      </c>
      <c r="V48" s="110" t="s">
        <v>107</v>
      </c>
      <c r="W48" s="110" t="s">
        <v>108</v>
      </c>
      <c r="X48" s="110" t="s">
        <v>109</v>
      </c>
      <c r="Y48" s="112">
        <f t="shared" si="6"/>
        <v>0.36</v>
      </c>
      <c r="Z48" s="113" t="str">
        <f t="shared" si="7"/>
        <v>Baja</v>
      </c>
      <c r="AA48" s="111">
        <f t="shared" si="8"/>
        <v>0.36</v>
      </c>
      <c r="AB48" s="113" t="str">
        <f t="shared" si="9"/>
        <v/>
      </c>
      <c r="AC48" s="111" t="str">
        <f t="shared" si="10"/>
        <v/>
      </c>
      <c r="AD48" s="114" t="str">
        <f t="shared" si="11"/>
        <v/>
      </c>
      <c r="AE48" s="110" t="s">
        <v>373</v>
      </c>
      <c r="AF48" s="261" t="s">
        <v>410</v>
      </c>
      <c r="AG48" s="104" t="s">
        <v>112</v>
      </c>
      <c r="AH48" s="116">
        <v>45323</v>
      </c>
      <c r="AI48" s="88">
        <v>45657</v>
      </c>
      <c r="AJ48" s="117" t="s">
        <v>411</v>
      </c>
      <c r="AK48" s="105">
        <v>1</v>
      </c>
      <c r="AL48" s="118" t="s">
        <v>412</v>
      </c>
      <c r="AM48" s="105">
        <v>1</v>
      </c>
      <c r="AN48" s="119" t="s">
        <v>115</v>
      </c>
      <c r="AO48" s="105">
        <v>1</v>
      </c>
      <c r="AP48" s="120" t="s">
        <v>116</v>
      </c>
      <c r="AQ48" s="259" t="s">
        <v>413</v>
      </c>
      <c r="AR48" s="136"/>
      <c r="AS48" s="136"/>
      <c r="AT48" s="138"/>
      <c r="AU48" s="262"/>
      <c r="AV48" s="263"/>
      <c r="AW48" s="183"/>
      <c r="AX48" s="602"/>
      <c r="AY48" s="621" t="s">
        <v>414</v>
      </c>
      <c r="AZ48" s="617" t="s">
        <v>415</v>
      </c>
      <c r="BA48" s="100"/>
      <c r="BB48" s="201" t="s">
        <v>416</v>
      </c>
      <c r="BC48" s="2"/>
      <c r="BD48" s="2"/>
      <c r="BE48" s="2"/>
      <c r="BF48" s="2"/>
      <c r="BG48" s="2"/>
      <c r="BH48" s="2"/>
      <c r="BI48" s="2"/>
      <c r="BJ48" s="2"/>
      <c r="BK48" s="2"/>
      <c r="BL48" s="2"/>
      <c r="BM48" s="2"/>
      <c r="BN48" s="2"/>
      <c r="BO48" s="2"/>
    </row>
    <row r="49" spans="1:67" ht="146.25" customHeight="1">
      <c r="A49" s="102">
        <v>20</v>
      </c>
      <c r="B49" s="32" t="s">
        <v>29</v>
      </c>
      <c r="C49" s="104" t="s">
        <v>97</v>
      </c>
      <c r="D49" s="117" t="s">
        <v>417</v>
      </c>
      <c r="E49" s="117" t="s">
        <v>418</v>
      </c>
      <c r="F49" s="104" t="s">
        <v>419</v>
      </c>
      <c r="G49" s="104" t="s">
        <v>101</v>
      </c>
      <c r="H49" s="105">
        <v>24</v>
      </c>
      <c r="I49" s="106" t="str">
        <f t="shared" si="21"/>
        <v>Baja</v>
      </c>
      <c r="J49" s="107">
        <f t="shared" si="22"/>
        <v>0.4</v>
      </c>
      <c r="K49" s="107" t="s">
        <v>280</v>
      </c>
      <c r="L49" s="107" t="s">
        <v>280</v>
      </c>
      <c r="M49" s="106" t="e">
        <f>IF(OR(L49='[1]Tabla Impacto'!$C$11,L49='[1]Tabla Impacto'!$D$11),"Leve",IF(OR(L49='[1]Tabla Impacto'!$C$12,L49='[1]Tabla Impacto'!$D$12),"Menor",IF(OR(L49='[1]Tabla Impacto'!$C$13,L49='[1]Tabla Impacto'!$D$13),"Moderado",IF(OR(#REF!='[1]Tabla Impacto'!$C$14,L49='[1]Tabla Impacto'!$D$14),"Mayor",IF(OR(L49='[1]Tabla Impacto'!$C$15,L20='[1]Tabla Impacto'!$D$15),"Catastrófico","")))))</f>
        <v>#REF!</v>
      </c>
      <c r="N49" s="107" t="e">
        <f t="shared" si="23"/>
        <v>#REF!</v>
      </c>
      <c r="O49" s="108" t="e">
        <f t="shared" si="24"/>
        <v>#REF!</v>
      </c>
      <c r="P49" s="105" t="s">
        <v>420</v>
      </c>
      <c r="Q49" s="109" t="s">
        <v>421</v>
      </c>
      <c r="R49" s="105" t="str">
        <f t="shared" si="20"/>
        <v>Probabilidad</v>
      </c>
      <c r="S49" s="110" t="s">
        <v>105</v>
      </c>
      <c r="T49" s="110" t="s">
        <v>106</v>
      </c>
      <c r="U49" s="111" t="str">
        <f t="shared" si="5"/>
        <v>40%</v>
      </c>
      <c r="V49" s="110" t="s">
        <v>107</v>
      </c>
      <c r="W49" s="110" t="s">
        <v>108</v>
      </c>
      <c r="X49" s="110" t="s">
        <v>109</v>
      </c>
      <c r="Y49" s="112">
        <f t="shared" si="6"/>
        <v>0.24</v>
      </c>
      <c r="Z49" s="113" t="str">
        <f t="shared" si="7"/>
        <v>Baja</v>
      </c>
      <c r="AA49" s="111">
        <f t="shared" si="8"/>
        <v>0.24</v>
      </c>
      <c r="AB49" s="113" t="str">
        <f t="shared" si="9"/>
        <v/>
      </c>
      <c r="AC49" s="111" t="str">
        <f t="shared" si="10"/>
        <v/>
      </c>
      <c r="AD49" s="114" t="str">
        <f t="shared" si="11"/>
        <v/>
      </c>
      <c r="AE49" s="110" t="s">
        <v>110</v>
      </c>
      <c r="AF49" s="261" t="s">
        <v>422</v>
      </c>
      <c r="AG49" s="104" t="s">
        <v>112</v>
      </c>
      <c r="AH49" s="116">
        <v>45323</v>
      </c>
      <c r="AI49" s="88">
        <v>45657</v>
      </c>
      <c r="AJ49" s="161" t="s">
        <v>423</v>
      </c>
      <c r="AK49" s="105">
        <v>1</v>
      </c>
      <c r="AL49" s="118" t="s">
        <v>424</v>
      </c>
      <c r="AM49" s="105">
        <v>1</v>
      </c>
      <c r="AN49" s="119" t="s">
        <v>115</v>
      </c>
      <c r="AO49" s="105">
        <v>1</v>
      </c>
      <c r="AP49" s="120" t="s">
        <v>116</v>
      </c>
      <c r="AQ49" s="259" t="s">
        <v>425</v>
      </c>
      <c r="AR49" s="136"/>
      <c r="AS49" s="136"/>
      <c r="AT49" s="138"/>
      <c r="AU49" s="257"/>
      <c r="AV49" s="264"/>
      <c r="AW49" s="183"/>
      <c r="AX49" s="598"/>
      <c r="AY49" s="621" t="s">
        <v>426</v>
      </c>
      <c r="AZ49" s="265" t="s">
        <v>427</v>
      </c>
      <c r="BA49" s="100"/>
      <c r="BB49" s="266" t="s">
        <v>428</v>
      </c>
      <c r="BC49" s="2"/>
      <c r="BD49" s="2"/>
      <c r="BE49" s="2"/>
      <c r="BF49" s="2"/>
      <c r="BG49" s="2"/>
      <c r="BH49" s="2"/>
      <c r="BI49" s="2"/>
      <c r="BJ49" s="2"/>
      <c r="BK49" s="2"/>
      <c r="BL49" s="2"/>
      <c r="BM49" s="2"/>
      <c r="BN49" s="2"/>
      <c r="BO49" s="2"/>
    </row>
    <row r="50" spans="1:67" ht="178.5" customHeight="1">
      <c r="A50" s="105">
        <v>21</v>
      </c>
      <c r="B50" s="267" t="s">
        <v>30</v>
      </c>
      <c r="C50" s="268" t="s">
        <v>97</v>
      </c>
      <c r="D50" s="268" t="s">
        <v>429</v>
      </c>
      <c r="E50" s="268" t="s">
        <v>430</v>
      </c>
      <c r="F50" s="268" t="s">
        <v>431</v>
      </c>
      <c r="G50" s="268" t="s">
        <v>432</v>
      </c>
      <c r="H50" s="178">
        <v>12</v>
      </c>
      <c r="I50" s="106" t="str">
        <f t="shared" si="21"/>
        <v>Baja</v>
      </c>
      <c r="J50" s="107">
        <f t="shared" si="22"/>
        <v>0.4</v>
      </c>
      <c r="K50" s="234" t="s">
        <v>102</v>
      </c>
      <c r="L50" s="269" t="s">
        <v>433</v>
      </c>
      <c r="M50" s="106" t="e">
        <f>IF(OR(L50='[4]Tabla Impacto'!$C$11,L50='[4]Tabla Impacto'!$D$11),"Leve",IF(OR(L50='[4]Tabla Impacto'!$C$12,L50='[4]Tabla Impacto'!$D$12),"Menor",IF(OR(L50='[4]Tabla Impacto'!$C$13,L50='[4]Tabla Impacto'!$D$13),"Moderado",IF(OR(#REF!='[4]Tabla Impacto'!$C$14,L50='[4]Tabla Impacto'!$D$14),"Mayor",IF(OR(L50='[4]Tabla Impacto'!$C$15,#REF!='[4]Tabla Impacto'!$D$15),"Catastrófico","")))))</f>
        <v>#REF!</v>
      </c>
      <c r="N50" s="107" t="e">
        <f t="shared" si="23"/>
        <v>#REF!</v>
      </c>
      <c r="O50" s="108" t="e">
        <f t="shared" si="24"/>
        <v>#REF!</v>
      </c>
      <c r="P50" s="105" t="s">
        <v>434</v>
      </c>
      <c r="Q50" s="270" t="s">
        <v>435</v>
      </c>
      <c r="R50" s="105" t="str">
        <f t="shared" si="20"/>
        <v>Probabilidad</v>
      </c>
      <c r="S50" s="110" t="s">
        <v>105</v>
      </c>
      <c r="T50" s="110" t="s">
        <v>106</v>
      </c>
      <c r="U50" s="111" t="str">
        <f t="shared" si="5"/>
        <v>40%</v>
      </c>
      <c r="V50" s="110" t="s">
        <v>107</v>
      </c>
      <c r="W50" s="110" t="s">
        <v>108</v>
      </c>
      <c r="X50" s="110" t="s">
        <v>109</v>
      </c>
      <c r="Y50" s="112">
        <f t="shared" si="6"/>
        <v>0.24</v>
      </c>
      <c r="Z50" s="113" t="str">
        <f t="shared" si="7"/>
        <v>Baja</v>
      </c>
      <c r="AA50" s="111">
        <f t="shared" si="8"/>
        <v>0.24</v>
      </c>
      <c r="AB50" s="113" t="str">
        <f t="shared" si="9"/>
        <v/>
      </c>
      <c r="AC50" s="111" t="str">
        <f t="shared" si="10"/>
        <v/>
      </c>
      <c r="AD50" s="114" t="str">
        <f t="shared" si="11"/>
        <v/>
      </c>
      <c r="AE50" s="271" t="s">
        <v>110</v>
      </c>
      <c r="AF50" s="261" t="s">
        <v>436</v>
      </c>
      <c r="AG50" s="272" t="s">
        <v>232</v>
      </c>
      <c r="AH50" s="116">
        <v>45292</v>
      </c>
      <c r="AI50" s="116">
        <v>45657</v>
      </c>
      <c r="AJ50" s="160" t="s">
        <v>437</v>
      </c>
      <c r="AK50" s="105">
        <v>4</v>
      </c>
      <c r="AL50" s="117" t="s">
        <v>438</v>
      </c>
      <c r="AM50" s="105">
        <v>1</v>
      </c>
      <c r="AN50" s="119" t="s">
        <v>115</v>
      </c>
      <c r="AO50" s="105">
        <v>1</v>
      </c>
      <c r="AP50" s="178" t="s">
        <v>116</v>
      </c>
      <c r="AQ50" s="273"/>
      <c r="AR50" s="274"/>
      <c r="AS50" s="177"/>
      <c r="AT50" s="177"/>
      <c r="AU50" s="257"/>
      <c r="AV50" s="258"/>
      <c r="AW50" s="183"/>
      <c r="AX50" s="598"/>
      <c r="AY50" s="621" t="s">
        <v>129</v>
      </c>
      <c r="AZ50" s="258"/>
      <c r="BA50" s="184"/>
      <c r="BB50" s="101" t="s">
        <v>130</v>
      </c>
      <c r="BC50" s="2"/>
      <c r="BD50" s="2"/>
      <c r="BE50" s="2"/>
      <c r="BF50" s="2"/>
      <c r="BG50" s="2"/>
      <c r="BH50" s="2"/>
      <c r="BI50" s="2"/>
      <c r="BJ50" s="2"/>
      <c r="BK50" s="2"/>
      <c r="BL50" s="2"/>
      <c r="BM50" s="2"/>
      <c r="BN50" s="2"/>
      <c r="BO50" s="2"/>
    </row>
    <row r="51" spans="1:67" ht="171" customHeight="1">
      <c r="A51" s="131">
        <v>22</v>
      </c>
      <c r="B51" s="267" t="s">
        <v>30</v>
      </c>
      <c r="C51" s="268" t="s">
        <v>97</v>
      </c>
      <c r="D51" s="268" t="s">
        <v>439</v>
      </c>
      <c r="E51" s="268" t="s">
        <v>440</v>
      </c>
      <c r="F51" s="268" t="s">
        <v>441</v>
      </c>
      <c r="G51" s="268" t="s">
        <v>432</v>
      </c>
      <c r="H51" s="178">
        <v>4</v>
      </c>
      <c r="I51" s="106" t="s">
        <v>442</v>
      </c>
      <c r="J51" s="107">
        <f t="shared" si="22"/>
        <v>0.6</v>
      </c>
      <c r="K51" s="234" t="s">
        <v>102</v>
      </c>
      <c r="L51" s="269" t="s">
        <v>433</v>
      </c>
      <c r="M51" s="106" t="s">
        <v>443</v>
      </c>
      <c r="N51" s="107">
        <v>0.8</v>
      </c>
      <c r="O51" s="108" t="s">
        <v>444</v>
      </c>
      <c r="P51" s="105" t="s">
        <v>445</v>
      </c>
      <c r="Q51" s="275" t="s">
        <v>446</v>
      </c>
      <c r="R51" s="105" t="s">
        <v>51</v>
      </c>
      <c r="S51" s="110" t="s">
        <v>105</v>
      </c>
      <c r="T51" s="110" t="s">
        <v>106</v>
      </c>
      <c r="U51" s="111" t="str">
        <f t="shared" si="5"/>
        <v>40%</v>
      </c>
      <c r="V51" s="110" t="s">
        <v>107</v>
      </c>
      <c r="W51" s="110" t="s">
        <v>108</v>
      </c>
      <c r="X51" s="110" t="s">
        <v>109</v>
      </c>
      <c r="Y51" s="112">
        <f t="shared" si="6"/>
        <v>0.6</v>
      </c>
      <c r="Z51" s="113" t="str">
        <f t="shared" si="7"/>
        <v>Media</v>
      </c>
      <c r="AA51" s="111">
        <f t="shared" si="8"/>
        <v>0.6</v>
      </c>
      <c r="AB51" s="113" t="str">
        <f t="shared" si="9"/>
        <v>Moderado</v>
      </c>
      <c r="AC51" s="111">
        <f t="shared" si="10"/>
        <v>0.48</v>
      </c>
      <c r="AD51" s="114" t="str">
        <f t="shared" si="11"/>
        <v>Moderado</v>
      </c>
      <c r="AE51" s="271" t="s">
        <v>110</v>
      </c>
      <c r="AF51" s="261" t="s">
        <v>447</v>
      </c>
      <c r="AG51" s="272" t="s">
        <v>232</v>
      </c>
      <c r="AH51" s="116">
        <v>45292</v>
      </c>
      <c r="AI51" s="116">
        <v>45657</v>
      </c>
      <c r="AJ51" s="161" t="s">
        <v>448</v>
      </c>
      <c r="AK51" s="105">
        <v>4</v>
      </c>
      <c r="AL51" s="117" t="s">
        <v>449</v>
      </c>
      <c r="AM51" s="105">
        <v>1</v>
      </c>
      <c r="AN51" s="119" t="s">
        <v>115</v>
      </c>
      <c r="AO51" s="105">
        <v>1</v>
      </c>
      <c r="AP51" s="178" t="s">
        <v>116</v>
      </c>
      <c r="AQ51" s="276"/>
      <c r="AR51" s="274"/>
      <c r="AS51" s="177"/>
      <c r="AT51" s="177"/>
      <c r="AU51" s="257"/>
      <c r="AV51" s="258"/>
      <c r="AW51" s="183"/>
      <c r="AX51" s="598"/>
      <c r="AY51" s="621" t="s">
        <v>129</v>
      </c>
      <c r="AZ51" s="258"/>
      <c r="BA51" s="184"/>
      <c r="BB51" s="101" t="s">
        <v>130</v>
      </c>
      <c r="BC51" s="2"/>
      <c r="BD51" s="2"/>
      <c r="BE51" s="2"/>
      <c r="BF51" s="2"/>
      <c r="BG51" s="2"/>
      <c r="BH51" s="2"/>
      <c r="BI51" s="2"/>
      <c r="BJ51" s="2"/>
      <c r="BK51" s="2"/>
      <c r="BL51" s="2"/>
      <c r="BM51" s="2"/>
      <c r="BN51" s="2"/>
      <c r="BO51" s="2"/>
    </row>
    <row r="52" spans="1:67" ht="174.75" customHeight="1">
      <c r="A52" s="558">
        <v>23</v>
      </c>
      <c r="B52" s="277" t="s">
        <v>30</v>
      </c>
      <c r="C52" s="277" t="s">
        <v>97</v>
      </c>
      <c r="D52" s="277" t="s">
        <v>450</v>
      </c>
      <c r="E52" s="277" t="s">
        <v>451</v>
      </c>
      <c r="F52" s="277" t="s">
        <v>452</v>
      </c>
      <c r="G52" s="277" t="s">
        <v>101</v>
      </c>
      <c r="H52" s="225">
        <v>12</v>
      </c>
      <c r="I52" s="132" t="str">
        <f>IF(H52&lt;=0,"",IF(H52&lt;=2,"Muy Baja",IF(H52&lt;=24,"Baja",IF(H52&lt;=500,"Media",IF(H52&lt;=5000,"Alta","Muy Alta")))))</f>
        <v>Baja</v>
      </c>
      <c r="J52" s="133">
        <f t="shared" si="22"/>
        <v>0.4</v>
      </c>
      <c r="K52" s="224" t="s">
        <v>102</v>
      </c>
      <c r="L52" s="227" t="s">
        <v>433</v>
      </c>
      <c r="M52" s="132" t="e">
        <f>IF(OR(L52='[4]Tabla Impacto'!$C$11,L52='[4]Tabla Impacto'!$D$11),"Leve",IF(OR(L52='[4]Tabla Impacto'!$C$12,L52='[4]Tabla Impacto'!$D$12),"Menor",IF(OR(L52='[4]Tabla Impacto'!$C$13,L52='[4]Tabla Impacto'!$D$13),"Moderado",IF(OR(#REF!='[4]Tabla Impacto'!$C$14,L52='[4]Tabla Impacto'!$D$14),"Mayor",IF(OR(L52='[4]Tabla Impacto'!$C$15,#REF!='[4]Tabla Impacto'!$D$15),"Catastrófico","")))))</f>
        <v>#REF!</v>
      </c>
      <c r="N52" s="133" t="e">
        <f>IF(M52="","",IF(M52="Leve",0.2,IF(M52="Menor",0.4,IF(M52="Moderado",0.6,IF(M52="Mayor",0.8,IF(M52="Catastrófico",1,))))))</f>
        <v>#REF!</v>
      </c>
      <c r="O52" s="134" t="e">
        <f>IF(OR(AND(I52="Muy Baja",M52="Leve"),AND(I52="Muy Baja",M52="Menor"),AND(I52="Baja",M52="Leve")),"Bajo",IF(OR(AND(I52="Muy baja",M52="Moderado"),AND(I52="Baja",M52="Menor"),AND(I52="Baja",M52="Moderado"),AND(I52="Media",M52="Leve"),AND(I52="Media",M52="Menor"),AND(I52="Media",M52="Moderado"),AND(I52="Alta",M52="Leve"),AND(I52="Alta",M52="Menor")),"Moderado",IF(OR(AND(I52="Muy Baja",M52="Mayor"),AND(I52="Baja",M52="Mayor"),AND(I52="Media",M52="Mayor"),AND(I52="Alta",M52="Moderado"),AND(I52="Alta",M52="Mayor"),AND(I52="Muy Alta",M52="Leve"),AND(I52="Muy Alta",M52="Menor"),AND(I52="Muy Alta",M52="Moderado"),AND(I52="Muy Alta",M52="Mayor")),"Alto",IF(OR(AND(I52="Muy Baja",M52="Catastrófico"),AND(I52="Baja",M52="Catastrófico"),AND(I52="Media",M52="Catastrófico"),AND(I52="Alta",M52="Catastrófico"),AND(I52="Muy Alta",M52="Catastrófico")),"Extremo",""))))</f>
        <v>#REF!</v>
      </c>
      <c r="P52" s="105" t="s">
        <v>453</v>
      </c>
      <c r="Q52" s="275" t="s">
        <v>454</v>
      </c>
      <c r="R52" s="105" t="str">
        <f t="shared" ref="R52:R61" si="25">IF(OR(S52="Preventivo",S52="Detectivo"),"Probabilidad",IF(S52="Correctivo","Impacto",""))</f>
        <v>Probabilidad</v>
      </c>
      <c r="S52" s="110" t="s">
        <v>105</v>
      </c>
      <c r="T52" s="110" t="s">
        <v>106</v>
      </c>
      <c r="U52" s="111" t="str">
        <f t="shared" si="5"/>
        <v>40%</v>
      </c>
      <c r="V52" s="110" t="s">
        <v>107</v>
      </c>
      <c r="W52" s="110" t="s">
        <v>108</v>
      </c>
      <c r="X52" s="110" t="s">
        <v>109</v>
      </c>
      <c r="Y52" s="112">
        <f t="shared" si="6"/>
        <v>0.24</v>
      </c>
      <c r="Z52" s="113" t="str">
        <f t="shared" si="7"/>
        <v>Baja</v>
      </c>
      <c r="AA52" s="111">
        <f t="shared" si="8"/>
        <v>0.24</v>
      </c>
      <c r="AB52" s="113" t="str">
        <f t="shared" si="9"/>
        <v/>
      </c>
      <c r="AC52" s="111" t="str">
        <f t="shared" si="10"/>
        <v/>
      </c>
      <c r="AD52" s="114" t="str">
        <f t="shared" si="11"/>
        <v/>
      </c>
      <c r="AE52" s="271" t="s">
        <v>110</v>
      </c>
      <c r="AF52" s="261" t="s">
        <v>455</v>
      </c>
      <c r="AG52" s="272" t="s">
        <v>232</v>
      </c>
      <c r="AH52" s="116">
        <v>45292</v>
      </c>
      <c r="AI52" s="116">
        <v>45657</v>
      </c>
      <c r="AJ52" s="161" t="s">
        <v>456</v>
      </c>
      <c r="AK52" s="105">
        <v>2</v>
      </c>
      <c r="AL52" s="117" t="s">
        <v>438</v>
      </c>
      <c r="AM52" s="105">
        <v>1</v>
      </c>
      <c r="AN52" s="119" t="s">
        <v>115</v>
      </c>
      <c r="AO52" s="105">
        <v>1</v>
      </c>
      <c r="AP52" s="178" t="s">
        <v>116</v>
      </c>
      <c r="AQ52" s="276"/>
      <c r="AR52" s="278"/>
      <c r="AS52" s="177"/>
      <c r="AT52" s="177"/>
      <c r="AU52" s="257"/>
      <c r="AV52" s="258"/>
      <c r="AW52" s="183"/>
      <c r="AX52" s="598"/>
      <c r="AY52" s="621" t="s">
        <v>129</v>
      </c>
      <c r="AZ52" s="258"/>
      <c r="BA52" s="184"/>
      <c r="BB52" s="101" t="s">
        <v>130</v>
      </c>
      <c r="BC52" s="2"/>
      <c r="BD52" s="2"/>
      <c r="BE52" s="2"/>
      <c r="BF52" s="2"/>
      <c r="BG52" s="2"/>
      <c r="BH52" s="2"/>
      <c r="BI52" s="2"/>
      <c r="BJ52" s="2"/>
      <c r="BK52" s="2"/>
      <c r="BL52" s="2"/>
      <c r="BM52" s="2"/>
      <c r="BN52" s="2"/>
      <c r="BO52" s="2"/>
    </row>
    <row r="53" spans="1:67" ht="98.25" customHeight="1">
      <c r="A53" s="559"/>
      <c r="B53" s="279"/>
      <c r="C53" s="279"/>
      <c r="D53" s="279"/>
      <c r="E53" s="279"/>
      <c r="F53" s="279"/>
      <c r="G53" s="279"/>
      <c r="H53" s="239"/>
      <c r="I53" s="141"/>
      <c r="J53" s="142"/>
      <c r="K53" s="238"/>
      <c r="L53" s="241"/>
      <c r="M53" s="141"/>
      <c r="N53" s="142"/>
      <c r="O53" s="143"/>
      <c r="P53" s="105" t="s">
        <v>457</v>
      </c>
      <c r="Q53" s="235" t="s">
        <v>458</v>
      </c>
      <c r="R53" s="105" t="str">
        <f t="shared" si="25"/>
        <v>Probabilidad</v>
      </c>
      <c r="S53" s="110" t="s">
        <v>105</v>
      </c>
      <c r="T53" s="110" t="s">
        <v>106</v>
      </c>
      <c r="U53" s="111" t="str">
        <f t="shared" si="5"/>
        <v>40%</v>
      </c>
      <c r="V53" s="110" t="s">
        <v>107</v>
      </c>
      <c r="W53" s="110" t="s">
        <v>108</v>
      </c>
      <c r="X53" s="110" t="s">
        <v>109</v>
      </c>
      <c r="Y53" s="112">
        <f t="shared" si="6"/>
        <v>0</v>
      </c>
      <c r="Z53" s="113" t="str">
        <f t="shared" si="7"/>
        <v>Muy Baja</v>
      </c>
      <c r="AA53" s="111">
        <f t="shared" si="8"/>
        <v>0</v>
      </c>
      <c r="AB53" s="113" t="str">
        <f t="shared" si="9"/>
        <v>Leve</v>
      </c>
      <c r="AC53" s="111">
        <f t="shared" si="10"/>
        <v>0</v>
      </c>
      <c r="AD53" s="114" t="str">
        <f t="shared" si="11"/>
        <v>Bajo</v>
      </c>
      <c r="AE53" s="271" t="s">
        <v>110</v>
      </c>
      <c r="AF53" s="261" t="s">
        <v>459</v>
      </c>
      <c r="AG53" s="272" t="s">
        <v>460</v>
      </c>
      <c r="AH53" s="116">
        <v>45292</v>
      </c>
      <c r="AI53" s="116">
        <v>45657</v>
      </c>
      <c r="AJ53" s="161" t="s">
        <v>461</v>
      </c>
      <c r="AK53" s="105">
        <v>2</v>
      </c>
      <c r="AL53" s="117" t="s">
        <v>438</v>
      </c>
      <c r="AM53" s="105">
        <v>2</v>
      </c>
      <c r="AN53" s="119" t="s">
        <v>115</v>
      </c>
      <c r="AO53" s="105">
        <v>2</v>
      </c>
      <c r="AP53" s="178" t="s">
        <v>116</v>
      </c>
      <c r="AQ53" s="276"/>
      <c r="AR53" s="274"/>
      <c r="AS53" s="177"/>
      <c r="AT53" s="177"/>
      <c r="AU53" s="276"/>
      <c r="AV53" s="276"/>
      <c r="AW53" s="183"/>
      <c r="AX53" s="598"/>
      <c r="AY53" s="622" t="s">
        <v>129</v>
      </c>
      <c r="AZ53" s="284"/>
      <c r="BA53" s="184"/>
      <c r="BB53" s="101" t="s">
        <v>130</v>
      </c>
      <c r="BC53" s="2"/>
      <c r="BD53" s="2"/>
      <c r="BE53" s="2"/>
      <c r="BF53" s="2"/>
      <c r="BG53" s="2"/>
      <c r="BH53" s="2"/>
      <c r="BI53" s="2"/>
      <c r="BJ53" s="2"/>
      <c r="BK53" s="2"/>
      <c r="BL53" s="2"/>
      <c r="BM53" s="2"/>
      <c r="BN53" s="2"/>
      <c r="BO53" s="2"/>
    </row>
    <row r="54" spans="1:67" ht="98.25" customHeight="1">
      <c r="A54" s="559"/>
      <c r="B54" s="279"/>
      <c r="C54" s="279"/>
      <c r="D54" s="279"/>
      <c r="E54" s="279"/>
      <c r="F54" s="279"/>
      <c r="G54" s="279"/>
      <c r="H54" s="239"/>
      <c r="I54" s="141"/>
      <c r="J54" s="142"/>
      <c r="K54" s="238"/>
      <c r="L54" s="241"/>
      <c r="M54" s="141"/>
      <c r="N54" s="142"/>
      <c r="O54" s="143"/>
      <c r="P54" s="105" t="s">
        <v>462</v>
      </c>
      <c r="Q54" s="235" t="s">
        <v>463</v>
      </c>
      <c r="R54" s="105" t="str">
        <f t="shared" si="25"/>
        <v>Probabilidad</v>
      </c>
      <c r="S54" s="110" t="s">
        <v>105</v>
      </c>
      <c r="T54" s="110" t="s">
        <v>106</v>
      </c>
      <c r="U54" s="111" t="str">
        <f t="shared" si="5"/>
        <v>40%</v>
      </c>
      <c r="V54" s="110" t="s">
        <v>107</v>
      </c>
      <c r="W54" s="110" t="s">
        <v>108</v>
      </c>
      <c r="X54" s="110" t="s">
        <v>109</v>
      </c>
      <c r="Y54" s="112">
        <f t="shared" si="6"/>
        <v>0</v>
      </c>
      <c r="Z54" s="113" t="str">
        <f t="shared" si="7"/>
        <v>Muy Baja</v>
      </c>
      <c r="AA54" s="111">
        <f t="shared" si="8"/>
        <v>0</v>
      </c>
      <c r="AB54" s="113" t="str">
        <f t="shared" si="9"/>
        <v>Leve</v>
      </c>
      <c r="AC54" s="111">
        <f t="shared" si="10"/>
        <v>0</v>
      </c>
      <c r="AD54" s="114" t="str">
        <f t="shared" si="11"/>
        <v>Bajo</v>
      </c>
      <c r="AE54" s="271" t="s">
        <v>110</v>
      </c>
      <c r="AF54" s="261" t="s">
        <v>464</v>
      </c>
      <c r="AG54" s="280" t="s">
        <v>232</v>
      </c>
      <c r="AH54" s="116">
        <v>45292</v>
      </c>
      <c r="AI54" s="116">
        <v>45657</v>
      </c>
      <c r="AJ54" s="161" t="s">
        <v>465</v>
      </c>
      <c r="AK54" s="105">
        <v>4</v>
      </c>
      <c r="AL54" s="117" t="s">
        <v>466</v>
      </c>
      <c r="AM54" s="105">
        <v>3</v>
      </c>
      <c r="AN54" s="119" t="s">
        <v>115</v>
      </c>
      <c r="AO54" s="105">
        <v>3</v>
      </c>
      <c r="AP54" s="178" t="s">
        <v>116</v>
      </c>
      <c r="AQ54" s="276"/>
      <c r="AR54" s="281"/>
      <c r="AS54" s="177"/>
      <c r="AT54" s="177"/>
      <c r="AU54" s="257"/>
      <c r="AV54" s="282"/>
      <c r="AW54" s="183"/>
      <c r="AX54" s="598"/>
      <c r="AY54" s="623" t="s">
        <v>129</v>
      </c>
      <c r="AZ54" s="258"/>
      <c r="BA54" s="184"/>
      <c r="BB54" s="101" t="s">
        <v>130</v>
      </c>
      <c r="BC54" s="2"/>
      <c r="BD54" s="2"/>
      <c r="BE54" s="2"/>
      <c r="BF54" s="2"/>
      <c r="BG54" s="2"/>
      <c r="BH54" s="2"/>
      <c r="BI54" s="2"/>
      <c r="BJ54" s="2"/>
      <c r="BK54" s="2"/>
      <c r="BL54" s="2"/>
      <c r="BM54" s="2"/>
      <c r="BN54" s="2"/>
      <c r="BO54" s="2"/>
    </row>
    <row r="55" spans="1:67" ht="98.25" customHeight="1">
      <c r="A55" s="559"/>
      <c r="B55" s="279"/>
      <c r="C55" s="279"/>
      <c r="D55" s="279"/>
      <c r="E55" s="279"/>
      <c r="F55" s="279"/>
      <c r="G55" s="279"/>
      <c r="H55" s="239"/>
      <c r="I55" s="141"/>
      <c r="J55" s="142"/>
      <c r="K55" s="238"/>
      <c r="L55" s="241"/>
      <c r="M55" s="141"/>
      <c r="N55" s="142"/>
      <c r="O55" s="143"/>
      <c r="P55" s="105" t="s">
        <v>467</v>
      </c>
      <c r="Q55" s="235" t="s">
        <v>468</v>
      </c>
      <c r="R55" s="105" t="str">
        <f t="shared" si="25"/>
        <v>Probabilidad</v>
      </c>
      <c r="S55" s="110" t="s">
        <v>105</v>
      </c>
      <c r="T55" s="110" t="s">
        <v>106</v>
      </c>
      <c r="U55" s="111" t="str">
        <f t="shared" si="5"/>
        <v>40%</v>
      </c>
      <c r="V55" s="110" t="s">
        <v>107</v>
      </c>
      <c r="W55" s="110" t="s">
        <v>108</v>
      </c>
      <c r="X55" s="110" t="s">
        <v>109</v>
      </c>
      <c r="Y55" s="112">
        <f t="shared" si="6"/>
        <v>0</v>
      </c>
      <c r="Z55" s="113" t="str">
        <f t="shared" si="7"/>
        <v>Muy Baja</v>
      </c>
      <c r="AA55" s="111">
        <f t="shared" si="8"/>
        <v>0</v>
      </c>
      <c r="AB55" s="113" t="str">
        <f t="shared" si="9"/>
        <v>Leve</v>
      </c>
      <c r="AC55" s="111">
        <f t="shared" si="10"/>
        <v>0</v>
      </c>
      <c r="AD55" s="114" t="str">
        <f t="shared" si="11"/>
        <v>Bajo</v>
      </c>
      <c r="AE55" s="271" t="s">
        <v>110</v>
      </c>
      <c r="AF55" s="261" t="s">
        <v>469</v>
      </c>
      <c r="AG55" s="280" t="s">
        <v>232</v>
      </c>
      <c r="AH55" s="116">
        <v>45292</v>
      </c>
      <c r="AI55" s="116">
        <v>45657</v>
      </c>
      <c r="AJ55" s="161" t="s">
        <v>470</v>
      </c>
      <c r="AK55" s="105">
        <v>2</v>
      </c>
      <c r="AL55" s="117" t="s">
        <v>438</v>
      </c>
      <c r="AM55" s="105"/>
      <c r="AN55" s="119"/>
      <c r="AO55" s="105"/>
      <c r="AP55" s="178"/>
      <c r="AQ55" s="276"/>
      <c r="AR55" s="281"/>
      <c r="AS55" s="177"/>
      <c r="AT55" s="177"/>
      <c r="AU55" s="257"/>
      <c r="AV55" s="282"/>
      <c r="AW55" s="183"/>
      <c r="AX55" s="598"/>
      <c r="AY55" s="623" t="s">
        <v>129</v>
      </c>
      <c r="AZ55" s="258"/>
      <c r="BA55" s="184"/>
      <c r="BB55" s="101" t="s">
        <v>130</v>
      </c>
      <c r="BC55" s="2"/>
      <c r="BD55" s="2"/>
      <c r="BE55" s="2"/>
      <c r="BF55" s="2"/>
      <c r="BG55" s="2"/>
      <c r="BH55" s="2"/>
      <c r="BI55" s="2"/>
      <c r="BJ55" s="2"/>
      <c r="BK55" s="2"/>
      <c r="BL55" s="2"/>
      <c r="BM55" s="2"/>
      <c r="BN55" s="2"/>
      <c r="BO55" s="2"/>
    </row>
    <row r="56" spans="1:67" ht="138" customHeight="1">
      <c r="A56" s="559"/>
      <c r="B56" s="279"/>
      <c r="C56" s="279"/>
      <c r="D56" s="279"/>
      <c r="E56" s="279"/>
      <c r="F56" s="279"/>
      <c r="G56" s="279"/>
      <c r="H56" s="239"/>
      <c r="I56" s="141"/>
      <c r="J56" s="142"/>
      <c r="K56" s="238"/>
      <c r="L56" s="241"/>
      <c r="M56" s="141"/>
      <c r="N56" s="142"/>
      <c r="O56" s="143"/>
      <c r="P56" s="105" t="s">
        <v>471</v>
      </c>
      <c r="Q56" s="234" t="s">
        <v>472</v>
      </c>
      <c r="R56" s="105" t="str">
        <f t="shared" si="25"/>
        <v>Probabilidad</v>
      </c>
      <c r="S56" s="110" t="s">
        <v>105</v>
      </c>
      <c r="T56" s="110" t="s">
        <v>106</v>
      </c>
      <c r="U56" s="111" t="str">
        <f t="shared" si="5"/>
        <v>40%</v>
      </c>
      <c r="V56" s="110" t="s">
        <v>107</v>
      </c>
      <c r="W56" s="110" t="s">
        <v>108</v>
      </c>
      <c r="X56" s="110" t="s">
        <v>109</v>
      </c>
      <c r="Y56" s="112">
        <f t="shared" si="6"/>
        <v>0</v>
      </c>
      <c r="Z56" s="113" t="str">
        <f t="shared" si="7"/>
        <v>Muy Baja</v>
      </c>
      <c r="AA56" s="111">
        <f t="shared" si="8"/>
        <v>0</v>
      </c>
      <c r="AB56" s="113" t="str">
        <f t="shared" si="9"/>
        <v>Leve</v>
      </c>
      <c r="AC56" s="111">
        <f t="shared" si="10"/>
        <v>0</v>
      </c>
      <c r="AD56" s="114" t="str">
        <f t="shared" si="11"/>
        <v>Bajo</v>
      </c>
      <c r="AE56" s="271" t="s">
        <v>110</v>
      </c>
      <c r="AF56" s="261" t="s">
        <v>473</v>
      </c>
      <c r="AG56" s="280" t="s">
        <v>232</v>
      </c>
      <c r="AH56" s="116">
        <v>45292</v>
      </c>
      <c r="AI56" s="116">
        <v>45657</v>
      </c>
      <c r="AJ56" s="283" t="s">
        <v>474</v>
      </c>
      <c r="AK56" s="105">
        <v>2</v>
      </c>
      <c r="AL56" s="117" t="s">
        <v>438</v>
      </c>
      <c r="AM56" s="105"/>
      <c r="AN56" s="119"/>
      <c r="AO56" s="105"/>
      <c r="AP56" s="178"/>
      <c r="AQ56" s="257"/>
      <c r="AR56" s="274"/>
      <c r="AS56" s="177"/>
      <c r="AT56" s="177"/>
      <c r="AU56" s="257"/>
      <c r="AV56" s="284"/>
      <c r="AW56" s="183"/>
      <c r="AX56" s="598"/>
      <c r="AY56" s="621" t="s">
        <v>129</v>
      </c>
      <c r="AZ56" s="284"/>
      <c r="BA56" s="184"/>
      <c r="BB56" s="101" t="s">
        <v>130</v>
      </c>
      <c r="BC56" s="2"/>
      <c r="BD56" s="2"/>
      <c r="BE56" s="2"/>
      <c r="BF56" s="2"/>
      <c r="BG56" s="2"/>
      <c r="BH56" s="2"/>
      <c r="BI56" s="2"/>
      <c r="BJ56" s="2"/>
      <c r="BK56" s="2"/>
      <c r="BL56" s="2"/>
      <c r="BM56" s="2"/>
      <c r="BN56" s="2"/>
      <c r="BO56" s="2"/>
    </row>
    <row r="57" spans="1:67" ht="98.25" customHeight="1">
      <c r="A57" s="559"/>
      <c r="B57" s="279"/>
      <c r="C57" s="279"/>
      <c r="D57" s="279"/>
      <c r="E57" s="279"/>
      <c r="F57" s="279"/>
      <c r="G57" s="279"/>
      <c r="H57" s="239"/>
      <c r="I57" s="141"/>
      <c r="J57" s="142"/>
      <c r="K57" s="238"/>
      <c r="L57" s="241"/>
      <c r="M57" s="141"/>
      <c r="N57" s="142"/>
      <c r="O57" s="143"/>
      <c r="P57" s="105" t="s">
        <v>475</v>
      </c>
      <c r="Q57" s="234" t="s">
        <v>476</v>
      </c>
      <c r="R57" s="105" t="str">
        <f t="shared" si="25"/>
        <v>Probabilidad</v>
      </c>
      <c r="S57" s="110" t="s">
        <v>105</v>
      </c>
      <c r="T57" s="110" t="s">
        <v>106</v>
      </c>
      <c r="U57" s="111" t="str">
        <f t="shared" si="5"/>
        <v>40%</v>
      </c>
      <c r="V57" s="110" t="s">
        <v>107</v>
      </c>
      <c r="W57" s="110" t="s">
        <v>108</v>
      </c>
      <c r="X57" s="110" t="s">
        <v>109</v>
      </c>
      <c r="Y57" s="112">
        <f t="shared" si="6"/>
        <v>0</v>
      </c>
      <c r="Z57" s="113" t="str">
        <f t="shared" si="7"/>
        <v>Muy Baja</v>
      </c>
      <c r="AA57" s="111">
        <f t="shared" si="8"/>
        <v>0</v>
      </c>
      <c r="AB57" s="113" t="str">
        <f t="shared" si="9"/>
        <v>Leve</v>
      </c>
      <c r="AC57" s="111">
        <f t="shared" si="10"/>
        <v>0</v>
      </c>
      <c r="AD57" s="114" t="str">
        <f t="shared" si="11"/>
        <v>Bajo</v>
      </c>
      <c r="AE57" s="271" t="s">
        <v>110</v>
      </c>
      <c r="AF57" s="261" t="s">
        <v>477</v>
      </c>
      <c r="AG57" s="280" t="s">
        <v>126</v>
      </c>
      <c r="AH57" s="116">
        <v>45292</v>
      </c>
      <c r="AI57" s="116">
        <v>45657</v>
      </c>
      <c r="AJ57" s="161" t="s">
        <v>478</v>
      </c>
      <c r="AK57" s="105">
        <v>4</v>
      </c>
      <c r="AL57" s="117" t="s">
        <v>449</v>
      </c>
      <c r="AM57" s="105"/>
      <c r="AN57" s="119"/>
      <c r="AO57" s="105"/>
      <c r="AP57" s="178"/>
      <c r="AQ57" s="257"/>
      <c r="AR57" s="281"/>
      <c r="AS57" s="177"/>
      <c r="AT57" s="177"/>
      <c r="AU57" s="257"/>
      <c r="AV57" s="284"/>
      <c r="AW57" s="183"/>
      <c r="AX57" s="598"/>
      <c r="AY57" s="621"/>
      <c r="AZ57" s="284"/>
      <c r="BA57" s="184"/>
      <c r="BB57" s="101" t="s">
        <v>130</v>
      </c>
      <c r="BC57" s="2"/>
      <c r="BD57" s="2"/>
      <c r="BE57" s="2"/>
      <c r="BF57" s="2"/>
      <c r="BG57" s="2"/>
      <c r="BH57" s="2"/>
      <c r="BI57" s="2"/>
      <c r="BJ57" s="2"/>
      <c r="BK57" s="2"/>
      <c r="BL57" s="2"/>
      <c r="BM57" s="2"/>
      <c r="BN57" s="2"/>
      <c r="BO57" s="2"/>
    </row>
    <row r="58" spans="1:67" ht="168" customHeight="1">
      <c r="A58" s="560"/>
      <c r="B58" s="285"/>
      <c r="C58" s="285"/>
      <c r="D58" s="285"/>
      <c r="E58" s="285"/>
      <c r="F58" s="285"/>
      <c r="G58" s="285"/>
      <c r="H58" s="244"/>
      <c r="I58" s="150"/>
      <c r="J58" s="151"/>
      <c r="K58" s="243"/>
      <c r="L58" s="246"/>
      <c r="M58" s="150"/>
      <c r="N58" s="151"/>
      <c r="O58" s="152"/>
      <c r="P58" s="105" t="s">
        <v>479</v>
      </c>
      <c r="Q58" s="234" t="s">
        <v>480</v>
      </c>
      <c r="R58" s="105" t="str">
        <f t="shared" si="25"/>
        <v>Probabilidad</v>
      </c>
      <c r="S58" s="110" t="s">
        <v>105</v>
      </c>
      <c r="T58" s="110" t="s">
        <v>106</v>
      </c>
      <c r="U58" s="111" t="str">
        <f t="shared" si="5"/>
        <v>40%</v>
      </c>
      <c r="V58" s="110" t="s">
        <v>107</v>
      </c>
      <c r="W58" s="110" t="s">
        <v>108</v>
      </c>
      <c r="X58" s="110" t="s">
        <v>109</v>
      </c>
      <c r="Y58" s="112">
        <f t="shared" si="6"/>
        <v>0</v>
      </c>
      <c r="Z58" s="113" t="str">
        <f t="shared" si="7"/>
        <v>Muy Baja</v>
      </c>
      <c r="AA58" s="111">
        <f t="shared" si="8"/>
        <v>0</v>
      </c>
      <c r="AB58" s="113" t="str">
        <f t="shared" si="9"/>
        <v>Leve</v>
      </c>
      <c r="AC58" s="111">
        <f t="shared" si="10"/>
        <v>0</v>
      </c>
      <c r="AD58" s="114" t="str">
        <f t="shared" si="11"/>
        <v>Bajo</v>
      </c>
      <c r="AE58" s="271" t="s">
        <v>110</v>
      </c>
      <c r="AF58" s="261" t="s">
        <v>481</v>
      </c>
      <c r="AG58" s="280" t="s">
        <v>232</v>
      </c>
      <c r="AH58" s="116">
        <v>45292</v>
      </c>
      <c r="AI58" s="116">
        <v>45657</v>
      </c>
      <c r="AJ58" s="161" t="s">
        <v>482</v>
      </c>
      <c r="AK58" s="105">
        <v>2</v>
      </c>
      <c r="AL58" s="117" t="s">
        <v>483</v>
      </c>
      <c r="AM58" s="105"/>
      <c r="AN58" s="119"/>
      <c r="AO58" s="105"/>
      <c r="AP58" s="178"/>
      <c r="AQ58" s="257"/>
      <c r="AR58" s="274"/>
      <c r="AS58" s="177"/>
      <c r="AT58" s="177"/>
      <c r="AU58" s="257"/>
      <c r="AV58" s="284"/>
      <c r="AW58" s="183"/>
      <c r="AX58" s="598"/>
      <c r="AY58" s="624" t="s">
        <v>484</v>
      </c>
      <c r="AZ58" s="286"/>
      <c r="BA58" s="287"/>
      <c r="BB58" s="101" t="s">
        <v>485</v>
      </c>
      <c r="BC58" s="2"/>
      <c r="BD58" s="2"/>
      <c r="BE58" s="2"/>
      <c r="BF58" s="2"/>
      <c r="BG58" s="2"/>
      <c r="BH58" s="2"/>
      <c r="BI58" s="2"/>
      <c r="BJ58" s="2"/>
      <c r="BK58" s="2"/>
      <c r="BL58" s="2"/>
      <c r="BM58" s="2"/>
      <c r="BN58" s="2"/>
      <c r="BO58" s="2"/>
    </row>
    <row r="59" spans="1:67" ht="133.5" customHeight="1">
      <c r="A59" s="178">
        <v>24</v>
      </c>
      <c r="B59" s="267" t="s">
        <v>30</v>
      </c>
      <c r="C59" s="268" t="s">
        <v>97</v>
      </c>
      <c r="D59" s="268" t="s">
        <v>486</v>
      </c>
      <c r="E59" s="268" t="s">
        <v>487</v>
      </c>
      <c r="F59" s="268" t="s">
        <v>488</v>
      </c>
      <c r="G59" s="268" t="s">
        <v>101</v>
      </c>
      <c r="H59" s="178">
        <v>3</v>
      </c>
      <c r="I59" s="106" t="str">
        <f t="shared" ref="I59:I61" si="26">IF(H59&lt;=0,"",IF(H59&lt;=2,"Muy Baja",IF(H59&lt;=24,"Baja",IF(H59&lt;=500,"Media",IF(H59&lt;=5000,"Alta","Muy Alta")))))</f>
        <v>Baja</v>
      </c>
      <c r="J59" s="107">
        <f t="shared" ref="J59:J61" si="27">IF(I59="","",IF(I59="Muy Baja",0.2,IF(I59="Baja",0.4,IF(I59="Media",0.6,IF(I59="Alta",0.8,IF(I59="Muy Alta",1,))))))</f>
        <v>0.4</v>
      </c>
      <c r="K59" s="234" t="s">
        <v>489</v>
      </c>
      <c r="L59" s="269" t="str">
        <f>IF(NOT(ISERROR(MATCH(K59,'[4]Tabla Impacto'!$B$152:$B$154,0))),'[4]Tabla Impacto'!$F$154&amp;"Por favor no seleccionar los criterios de impacto(Afectación Económica o presupuestal y Pérdida Reputacional)",K59)</f>
        <v xml:space="preserve">     El riesgo afecta la imagen de la entidad internamente, de conocimiento general, nivel interno, de junta dircetiva y accionistas y/o de provedores</v>
      </c>
      <c r="M59" s="106" t="e">
        <f>IF(OR(L59='[4]Tabla Impacto'!$C$11,L59='[4]Tabla Impacto'!$D$11),"Leve",IF(OR(L59='[4]Tabla Impacto'!$C$12,L59='[4]Tabla Impacto'!$D$12),"Menor",IF(OR(L59='[4]Tabla Impacto'!$C$13,L59='[4]Tabla Impacto'!$D$13),"Moderado",IF(OR(#REF!='[4]Tabla Impacto'!$C$14,L59='[4]Tabla Impacto'!$D$14),"Mayor",IF(OR(L59='[4]Tabla Impacto'!$C$15,L37='[4]Tabla Impacto'!$D$15),"Catastrófico","")))))</f>
        <v>#REF!</v>
      </c>
      <c r="N59" s="107" t="e">
        <f t="shared" ref="N59:N61" si="28">IF(M59="","",IF(M59="Leve",0.2,IF(M59="Menor",0.4,IF(M59="Moderado",0.6,IF(M59="Mayor",0.8,IF(M59="Catastrófico",1,))))))</f>
        <v>#REF!</v>
      </c>
      <c r="O59" s="108" t="e">
        <f t="shared" ref="O59:O61" si="29">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#REF!</v>
      </c>
      <c r="P59" s="105" t="s">
        <v>490</v>
      </c>
      <c r="Q59" s="135" t="s">
        <v>491</v>
      </c>
      <c r="R59" s="105" t="str">
        <f t="shared" si="25"/>
        <v>Probabilidad</v>
      </c>
      <c r="S59" s="110" t="s">
        <v>105</v>
      </c>
      <c r="T59" s="110" t="s">
        <v>106</v>
      </c>
      <c r="U59" s="111" t="str">
        <f t="shared" si="5"/>
        <v>40%</v>
      </c>
      <c r="V59" s="110" t="s">
        <v>397</v>
      </c>
      <c r="W59" s="110" t="s">
        <v>108</v>
      </c>
      <c r="X59" s="110" t="s">
        <v>398</v>
      </c>
      <c r="Y59" s="112">
        <f t="shared" si="6"/>
        <v>0.24</v>
      </c>
      <c r="Z59" s="113" t="str">
        <f t="shared" si="7"/>
        <v>Baja</v>
      </c>
      <c r="AA59" s="111">
        <f t="shared" si="8"/>
        <v>0.24</v>
      </c>
      <c r="AB59" s="113" t="str">
        <f t="shared" si="9"/>
        <v/>
      </c>
      <c r="AC59" s="111" t="str">
        <f t="shared" si="10"/>
        <v/>
      </c>
      <c r="AD59" s="114" t="str">
        <f t="shared" si="11"/>
        <v/>
      </c>
      <c r="AE59" s="271" t="s">
        <v>110</v>
      </c>
      <c r="AF59" s="261" t="s">
        <v>492</v>
      </c>
      <c r="AG59" s="272" t="s">
        <v>181</v>
      </c>
      <c r="AH59" s="116">
        <v>45292</v>
      </c>
      <c r="AI59" s="116">
        <v>45657</v>
      </c>
      <c r="AJ59" s="161" t="s">
        <v>493</v>
      </c>
      <c r="AK59" s="105">
        <v>1</v>
      </c>
      <c r="AL59" s="117" t="s">
        <v>494</v>
      </c>
      <c r="AM59" s="105">
        <v>1</v>
      </c>
      <c r="AN59" s="119" t="s">
        <v>115</v>
      </c>
      <c r="AO59" s="105">
        <v>1</v>
      </c>
      <c r="AP59" s="178" t="s">
        <v>116</v>
      </c>
      <c r="AQ59" s="257"/>
      <c r="AR59" s="278"/>
      <c r="AS59" s="177"/>
      <c r="AT59" s="177"/>
      <c r="AU59" s="257"/>
      <c r="AV59" s="276"/>
      <c r="AW59" s="183"/>
      <c r="AX59" s="598"/>
      <c r="AY59" s="621"/>
      <c r="AZ59" s="284"/>
      <c r="BA59" s="184"/>
      <c r="BB59" s="101" t="s">
        <v>130</v>
      </c>
      <c r="BC59" s="2"/>
      <c r="BD59" s="2"/>
      <c r="BE59" s="2"/>
      <c r="BF59" s="2"/>
      <c r="BG59" s="2"/>
      <c r="BH59" s="2"/>
      <c r="BI59" s="2"/>
      <c r="BJ59" s="2"/>
      <c r="BK59" s="2"/>
      <c r="BL59" s="2"/>
      <c r="BM59" s="2"/>
      <c r="BN59" s="2"/>
      <c r="BO59" s="2"/>
    </row>
    <row r="60" spans="1:67" ht="133.5" customHeight="1">
      <c r="A60" s="288">
        <v>25</v>
      </c>
      <c r="B60" s="289" t="s">
        <v>495</v>
      </c>
      <c r="C60" s="290" t="s">
        <v>132</v>
      </c>
      <c r="D60" s="291" t="s">
        <v>496</v>
      </c>
      <c r="E60" s="291" t="s">
        <v>497</v>
      </c>
      <c r="F60" s="291" t="s">
        <v>498</v>
      </c>
      <c r="G60" s="291" t="s">
        <v>101</v>
      </c>
      <c r="H60" s="292">
        <v>4</v>
      </c>
      <c r="I60" s="293" t="str">
        <f t="shared" si="26"/>
        <v>Baja</v>
      </c>
      <c r="J60" s="294">
        <f t="shared" si="27"/>
        <v>0.4</v>
      </c>
      <c r="K60" s="294" t="s">
        <v>499</v>
      </c>
      <c r="L60" s="294" t="s">
        <v>499</v>
      </c>
      <c r="M60" s="293" t="e">
        <f>IF(OR(L60='[1]Tabla Impacto'!$C$11,L60='[1]Tabla Impacto'!$D$11),"Leve",IF(OR(L60='[1]Tabla Impacto'!$C$12,L60='[1]Tabla Impacto'!$D$12),"Menor",IF(OR(L60='[1]Tabla Impacto'!$C$13,L60='[1]Tabla Impacto'!$D$13),"Moderado",IF(OR(#REF!='[1]Tabla Impacto'!$C$14,L60='[1]Tabla Impacto'!$D$14),"Mayor",IF(OR(L60='[1]Tabla Impacto'!$C$15,L35='[1]Tabla Impacto'!$D$15),"Catastrófico","")))))</f>
        <v>#REF!</v>
      </c>
      <c r="N60" s="294" t="e">
        <f t="shared" si="28"/>
        <v>#REF!</v>
      </c>
      <c r="O60" s="295" t="e">
        <f t="shared" si="29"/>
        <v>#REF!</v>
      </c>
      <c r="P60" s="292" t="s">
        <v>500</v>
      </c>
      <c r="Q60" s="223" t="s">
        <v>501</v>
      </c>
      <c r="R60" s="292" t="str">
        <f t="shared" si="25"/>
        <v>Probabilidad</v>
      </c>
      <c r="S60" s="296" t="s">
        <v>105</v>
      </c>
      <c r="T60" s="296" t="s">
        <v>106</v>
      </c>
      <c r="U60" s="297" t="str">
        <f t="shared" si="5"/>
        <v>40%</v>
      </c>
      <c r="V60" s="296" t="s">
        <v>107</v>
      </c>
      <c r="W60" s="296" t="s">
        <v>108</v>
      </c>
      <c r="X60" s="296" t="s">
        <v>109</v>
      </c>
      <c r="Y60" s="298">
        <f t="shared" si="6"/>
        <v>0.24</v>
      </c>
      <c r="Z60" s="299" t="str">
        <f t="shared" si="7"/>
        <v>Baja</v>
      </c>
      <c r="AA60" s="297">
        <f t="shared" si="8"/>
        <v>0.24</v>
      </c>
      <c r="AB60" s="299" t="str">
        <f t="shared" si="9"/>
        <v/>
      </c>
      <c r="AC60" s="297" t="str">
        <f t="shared" si="10"/>
        <v/>
      </c>
      <c r="AD60" s="300" t="str">
        <f t="shared" si="11"/>
        <v/>
      </c>
      <c r="AE60" s="296" t="s">
        <v>110</v>
      </c>
      <c r="AF60" s="261" t="s">
        <v>502</v>
      </c>
      <c r="AG60" s="291" t="s">
        <v>112</v>
      </c>
      <c r="AH60" s="301">
        <v>45323</v>
      </c>
      <c r="AI60" s="302">
        <v>45657</v>
      </c>
      <c r="AJ60" s="303" t="s">
        <v>503</v>
      </c>
      <c r="AK60" s="292">
        <v>1</v>
      </c>
      <c r="AL60" s="304" t="s">
        <v>504</v>
      </c>
      <c r="AM60" s="292">
        <v>1</v>
      </c>
      <c r="AN60" s="305" t="s">
        <v>115</v>
      </c>
      <c r="AO60" s="292">
        <v>1</v>
      </c>
      <c r="AP60" s="306" t="s">
        <v>116</v>
      </c>
      <c r="AQ60" s="307"/>
      <c r="AR60" s="308"/>
      <c r="AS60" s="309"/>
      <c r="AT60" s="310"/>
      <c r="AU60" s="177"/>
      <c r="AV60" s="177"/>
      <c r="AW60" s="183"/>
      <c r="AX60" s="598"/>
      <c r="AY60" s="625"/>
      <c r="AZ60" s="618"/>
      <c r="BA60" s="100"/>
      <c r="BB60" s="101" t="s">
        <v>130</v>
      </c>
      <c r="BC60" s="2"/>
      <c r="BD60" s="2"/>
      <c r="BE60" s="2"/>
      <c r="BF60" s="2"/>
      <c r="BG60" s="2"/>
      <c r="BH60" s="2"/>
      <c r="BI60" s="2"/>
      <c r="BJ60" s="2"/>
      <c r="BK60" s="2"/>
      <c r="BL60" s="2"/>
      <c r="BM60" s="2"/>
      <c r="BN60" s="2"/>
      <c r="BO60" s="2"/>
    </row>
    <row r="61" spans="1:67" ht="276" customHeight="1">
      <c r="A61" s="311">
        <v>26</v>
      </c>
      <c r="B61" s="312" t="s">
        <v>505</v>
      </c>
      <c r="C61" s="312" t="s">
        <v>132</v>
      </c>
      <c r="D61" s="312" t="s">
        <v>506</v>
      </c>
      <c r="E61" s="312" t="s">
        <v>507</v>
      </c>
      <c r="F61" s="312" t="s">
        <v>508</v>
      </c>
      <c r="G61" s="312" t="s">
        <v>101</v>
      </c>
      <c r="H61" s="313">
        <v>4</v>
      </c>
      <c r="I61" s="314" t="str">
        <f t="shared" si="26"/>
        <v>Baja</v>
      </c>
      <c r="J61" s="315">
        <f t="shared" si="27"/>
        <v>0.4</v>
      </c>
      <c r="K61" s="315" t="s">
        <v>499</v>
      </c>
      <c r="L61" s="315" t="s">
        <v>499</v>
      </c>
      <c r="M61" s="314" t="str">
        <f>IF(OR(L61='[1]Tabla Impacto'!$C$11,L61='[1]Tabla Impacto'!$D$11),"Leve",IF(OR(L61='[1]Tabla Impacto'!$C$12,L61='[1]Tabla Impacto'!$D$12),"Menor",IF(OR(L61='[1]Tabla Impacto'!$C$13,L61='[1]Tabla Impacto'!$D$13),"Moderado",IF(OR(L35='[1]Tabla Impacto'!$C$14,L61='[1]Tabla Impacto'!$D$14),"Mayor",IF(OR(L61='[1]Tabla Impacto'!$C$15,L38='[1]Tabla Impacto'!$D$15),"Catastrófico","")))))</f>
        <v>Mayor</v>
      </c>
      <c r="N61" s="315">
        <f t="shared" si="28"/>
        <v>0.8</v>
      </c>
      <c r="O61" s="316" t="str">
        <f t="shared" si="29"/>
        <v>Alto</v>
      </c>
      <c r="P61" s="313" t="s">
        <v>509</v>
      </c>
      <c r="Q61" s="317" t="s">
        <v>510</v>
      </c>
      <c r="R61" s="313" t="str">
        <f t="shared" si="25"/>
        <v>Probabilidad</v>
      </c>
      <c r="S61" s="318" t="s">
        <v>146</v>
      </c>
      <c r="T61" s="318" t="s">
        <v>106</v>
      </c>
      <c r="U61" s="319" t="str">
        <f t="shared" si="5"/>
        <v>30%</v>
      </c>
      <c r="V61" s="318" t="s">
        <v>107</v>
      </c>
      <c r="W61" s="318" t="s">
        <v>108</v>
      </c>
      <c r="X61" s="318" t="s">
        <v>109</v>
      </c>
      <c r="Y61" s="320">
        <f t="shared" si="6"/>
        <v>0.28000000000000003</v>
      </c>
      <c r="Z61" s="321" t="str">
        <f t="shared" si="7"/>
        <v>Baja</v>
      </c>
      <c r="AA61" s="319">
        <f t="shared" si="8"/>
        <v>0.28000000000000003</v>
      </c>
      <c r="AB61" s="321" t="str">
        <f t="shared" si="9"/>
        <v>Mayor</v>
      </c>
      <c r="AC61" s="319">
        <f t="shared" si="10"/>
        <v>0.8</v>
      </c>
      <c r="AD61" s="322" t="str">
        <f t="shared" si="11"/>
        <v>Alto</v>
      </c>
      <c r="AE61" s="318" t="s">
        <v>110</v>
      </c>
      <c r="AF61" s="323" t="s">
        <v>502</v>
      </c>
      <c r="AG61" s="312" t="s">
        <v>189</v>
      </c>
      <c r="AH61" s="324">
        <v>45323</v>
      </c>
      <c r="AI61" s="324">
        <v>45657</v>
      </c>
      <c r="AJ61" s="325" t="s">
        <v>511</v>
      </c>
      <c r="AK61" s="313">
        <v>1</v>
      </c>
      <c r="AL61" s="326" t="s">
        <v>512</v>
      </c>
      <c r="AM61" s="313">
        <v>1</v>
      </c>
      <c r="AN61" s="327" t="s">
        <v>115</v>
      </c>
      <c r="AO61" s="313">
        <v>1</v>
      </c>
      <c r="AP61" s="328" t="s">
        <v>116</v>
      </c>
      <c r="AQ61" s="329"/>
      <c r="AR61" s="326"/>
      <c r="AS61" s="330"/>
      <c r="AT61" s="331"/>
      <c r="AU61" s="56"/>
      <c r="AV61" s="56"/>
      <c r="AW61" s="332"/>
      <c r="AX61" s="603"/>
      <c r="AY61" s="626" t="s">
        <v>867</v>
      </c>
      <c r="AZ61" s="619" t="s">
        <v>513</v>
      </c>
      <c r="BA61" s="333"/>
      <c r="BB61" s="101"/>
      <c r="BC61" s="2"/>
      <c r="BD61" s="2"/>
      <c r="BE61" s="2"/>
      <c r="BF61" s="2"/>
      <c r="BG61" s="2"/>
      <c r="BH61" s="2"/>
      <c r="BI61" s="2"/>
      <c r="BJ61" s="2"/>
      <c r="BK61" s="2"/>
      <c r="BL61" s="2"/>
      <c r="BM61" s="2"/>
      <c r="BN61" s="2"/>
      <c r="BO61" s="2"/>
    </row>
    <row r="62" spans="1:67" ht="43.5" customHeight="1">
      <c r="A62" s="2"/>
      <c r="B62" s="2"/>
      <c r="C62" s="2"/>
      <c r="D62" s="2"/>
      <c r="E62" s="2"/>
      <c r="F62" s="2"/>
      <c r="G62" s="2"/>
      <c r="H62" s="2"/>
      <c r="I62" s="2"/>
      <c r="J62" s="2"/>
      <c r="K62" s="2"/>
      <c r="L62" s="2"/>
      <c r="M62" s="2"/>
      <c r="N62" s="2"/>
      <c r="O62" s="2"/>
      <c r="P62" s="2"/>
      <c r="Q62" s="334"/>
      <c r="R62" s="2"/>
      <c r="S62" s="2"/>
      <c r="T62" s="2"/>
      <c r="U62" s="2"/>
      <c r="V62" s="2"/>
      <c r="W62" s="2"/>
      <c r="X62" s="2"/>
      <c r="Y62" s="2"/>
      <c r="Z62" s="2"/>
      <c r="AA62" s="2"/>
      <c r="AB62" s="2"/>
      <c r="AC62" s="2"/>
      <c r="AD62" s="335"/>
      <c r="AE62" s="2"/>
      <c r="AF62" s="2"/>
      <c r="AG62" s="2"/>
      <c r="AH62" s="2"/>
      <c r="AI62" s="2"/>
      <c r="AJ62" s="2"/>
      <c r="AK62" s="2"/>
      <c r="AL62" s="2"/>
      <c r="AM62" s="2"/>
      <c r="AN62" s="2"/>
      <c r="AO62" s="2"/>
      <c r="AP62" s="2"/>
      <c r="AQ62" s="336"/>
      <c r="AR62" s="275"/>
      <c r="AS62" s="336"/>
      <c r="AT62" s="336"/>
      <c r="AU62" s="2"/>
      <c r="AV62" s="2"/>
      <c r="AW62" s="2"/>
      <c r="AX62" s="34"/>
      <c r="AY62" s="2"/>
      <c r="AZ62" s="2"/>
      <c r="BA62" s="33"/>
      <c r="BB62" s="101"/>
      <c r="BC62" s="2"/>
      <c r="BD62" s="2"/>
      <c r="BE62" s="2"/>
      <c r="BF62" s="2"/>
      <c r="BG62" s="2"/>
      <c r="BH62" s="2"/>
      <c r="BI62" s="2"/>
      <c r="BJ62" s="2"/>
      <c r="BK62" s="2"/>
      <c r="BL62" s="2"/>
      <c r="BM62" s="2"/>
      <c r="BN62" s="2"/>
      <c r="BO62" s="2"/>
    </row>
    <row r="63" spans="1:67" ht="43.5" customHeight="1">
      <c r="A63" s="2"/>
      <c r="B63" s="2"/>
      <c r="C63" s="2"/>
      <c r="D63" s="2"/>
      <c r="E63" s="2"/>
      <c r="F63" s="2"/>
      <c r="G63" s="2"/>
      <c r="H63" s="2"/>
      <c r="I63" s="2"/>
      <c r="J63" s="2"/>
      <c r="K63" s="2"/>
      <c r="L63" s="2"/>
      <c r="M63" s="2"/>
      <c r="N63" s="2"/>
      <c r="O63" s="2"/>
      <c r="P63" s="2"/>
      <c r="Q63" s="337"/>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33"/>
      <c r="AS63" s="2"/>
      <c r="AT63" s="2"/>
      <c r="AU63" s="2"/>
      <c r="AV63" s="2"/>
      <c r="AW63" s="2"/>
      <c r="AX63" s="34"/>
      <c r="AY63" s="2"/>
      <c r="AZ63" s="2"/>
      <c r="BA63" s="33"/>
      <c r="BB63" s="275"/>
      <c r="BC63" s="2"/>
      <c r="BD63" s="2"/>
      <c r="BE63" s="2"/>
      <c r="BF63" s="2"/>
      <c r="BG63" s="2"/>
      <c r="BH63" s="2"/>
      <c r="BI63" s="2"/>
      <c r="BJ63" s="2"/>
      <c r="BK63" s="2"/>
      <c r="BL63" s="2"/>
      <c r="BM63" s="2"/>
      <c r="BN63" s="2"/>
      <c r="BO63" s="2"/>
    </row>
    <row r="64" spans="1:67" ht="43.5" customHeight="1">
      <c r="A64" s="2"/>
      <c r="B64" s="2"/>
      <c r="C64" s="2"/>
      <c r="D64" s="2"/>
      <c r="E64" s="2"/>
      <c r="F64" s="2"/>
      <c r="G64" s="2"/>
      <c r="H64" s="2"/>
      <c r="I64" s="2"/>
      <c r="J64" s="2"/>
      <c r="K64" s="2"/>
      <c r="L64" s="2"/>
      <c r="M64" s="2"/>
      <c r="N64" s="2"/>
      <c r="O64" s="2"/>
      <c r="P64" s="2"/>
      <c r="Q64" s="337"/>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33"/>
      <c r="AS64" s="2"/>
      <c r="AT64" s="2"/>
      <c r="AU64" s="2"/>
      <c r="AV64" s="2"/>
      <c r="AW64" s="2"/>
      <c r="AX64" s="34"/>
      <c r="AY64" s="2"/>
      <c r="AZ64" s="2"/>
      <c r="BA64" s="33"/>
      <c r="BB64" s="33"/>
      <c r="BC64" s="2"/>
      <c r="BD64" s="2"/>
      <c r="BE64" s="2"/>
      <c r="BF64" s="2"/>
      <c r="BG64" s="2"/>
      <c r="BH64" s="2"/>
      <c r="BI64" s="2"/>
      <c r="BJ64" s="2"/>
      <c r="BK64" s="2"/>
      <c r="BL64" s="2"/>
      <c r="BM64" s="2"/>
      <c r="BN64" s="2"/>
      <c r="BO64" s="2"/>
    </row>
    <row r="65" spans="1:67" ht="43.5" customHeight="1">
      <c r="A65" s="2"/>
      <c r="B65" s="2"/>
      <c r="C65" s="2"/>
      <c r="D65" s="2"/>
      <c r="E65" s="2"/>
      <c r="F65" s="2"/>
      <c r="G65" s="2"/>
      <c r="H65" s="2"/>
      <c r="I65" s="2"/>
      <c r="J65" s="2"/>
      <c r="K65" s="2"/>
      <c r="L65" s="2"/>
      <c r="M65" s="2"/>
      <c r="N65" s="2"/>
      <c r="O65" s="2"/>
      <c r="P65" s="2"/>
      <c r="Q65" s="337"/>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33"/>
      <c r="AS65" s="2"/>
      <c r="AT65" s="2"/>
      <c r="AU65" s="2"/>
      <c r="AV65" s="2"/>
      <c r="AW65" s="2"/>
      <c r="AX65" s="34"/>
      <c r="AY65" s="2"/>
      <c r="AZ65" s="2"/>
      <c r="BA65" s="33"/>
      <c r="BB65" s="33"/>
      <c r="BC65" s="2"/>
      <c r="BD65" s="2"/>
      <c r="BE65" s="2"/>
      <c r="BF65" s="2"/>
      <c r="BG65" s="2"/>
      <c r="BH65" s="2"/>
      <c r="BI65" s="2"/>
      <c r="BJ65" s="2"/>
      <c r="BK65" s="2"/>
      <c r="BL65" s="2"/>
      <c r="BM65" s="2"/>
      <c r="BN65" s="2"/>
      <c r="BO65" s="2"/>
    </row>
    <row r="66" spans="1:67" ht="43.5" customHeight="1">
      <c r="A66" s="2"/>
      <c r="B66" s="2"/>
      <c r="C66" s="2"/>
      <c r="D66" s="2"/>
      <c r="E66" s="2"/>
      <c r="F66" s="2"/>
      <c r="G66" s="2"/>
      <c r="H66" s="2"/>
      <c r="I66" s="2"/>
      <c r="J66" s="2"/>
      <c r="K66" s="2"/>
      <c r="L66" s="2"/>
      <c r="M66" s="2"/>
      <c r="N66" s="2"/>
      <c r="O66" s="2"/>
      <c r="P66" s="2"/>
      <c r="Q66" s="337"/>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33"/>
      <c r="AS66" s="2"/>
      <c r="AT66" s="2"/>
      <c r="AU66" s="2"/>
      <c r="AV66" s="2"/>
      <c r="AW66" s="2"/>
      <c r="AX66" s="34"/>
      <c r="AY66" s="2"/>
      <c r="AZ66" s="2"/>
      <c r="BA66" s="33"/>
      <c r="BB66" s="33"/>
      <c r="BC66" s="2"/>
      <c r="BD66" s="2"/>
      <c r="BE66" s="2"/>
      <c r="BF66" s="2"/>
      <c r="BG66" s="2"/>
      <c r="BH66" s="2"/>
      <c r="BI66" s="2"/>
      <c r="BJ66" s="2"/>
      <c r="BK66" s="2"/>
      <c r="BL66" s="2"/>
      <c r="BM66" s="2"/>
      <c r="BN66" s="2"/>
      <c r="BO66" s="2"/>
    </row>
    <row r="67" spans="1:67" ht="43.5" customHeight="1">
      <c r="A67" s="2"/>
      <c r="B67" s="2"/>
      <c r="C67" s="2"/>
      <c r="D67" s="2"/>
      <c r="E67" s="2"/>
      <c r="F67" s="2"/>
      <c r="G67" s="2"/>
      <c r="H67" s="2"/>
      <c r="I67" s="2"/>
      <c r="J67" s="2"/>
      <c r="K67" s="2"/>
      <c r="L67" s="2"/>
      <c r="M67" s="2"/>
      <c r="N67" s="2"/>
      <c r="O67" s="2"/>
      <c r="P67" s="2"/>
      <c r="Q67" s="337"/>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33"/>
      <c r="AS67" s="2"/>
      <c r="AT67" s="2"/>
      <c r="AU67" s="2"/>
      <c r="AV67" s="2"/>
      <c r="AW67" s="2"/>
      <c r="AX67" s="34"/>
      <c r="AY67" s="2"/>
      <c r="AZ67" s="2"/>
      <c r="BA67" s="33"/>
      <c r="BB67" s="33"/>
      <c r="BC67" s="2"/>
      <c r="BD67" s="2"/>
      <c r="BE67" s="2"/>
      <c r="BF67" s="2"/>
      <c r="BG67" s="2"/>
      <c r="BH67" s="2"/>
      <c r="BI67" s="2"/>
      <c r="BJ67" s="2"/>
      <c r="BK67" s="2"/>
      <c r="BL67" s="2"/>
      <c r="BM67" s="2"/>
      <c r="BN67" s="2"/>
      <c r="BO67" s="2"/>
    </row>
    <row r="68" spans="1:67" ht="43.5" customHeight="1">
      <c r="A68" s="2"/>
      <c r="B68" s="2"/>
      <c r="C68" s="2"/>
      <c r="D68" s="2"/>
      <c r="E68" s="2"/>
      <c r="F68" s="2"/>
      <c r="G68" s="2"/>
      <c r="H68" s="2"/>
      <c r="I68" s="2"/>
      <c r="J68" s="2"/>
      <c r="K68" s="2"/>
      <c r="L68" s="2"/>
      <c r="M68" s="2"/>
      <c r="N68" s="2"/>
      <c r="O68" s="2"/>
      <c r="P68" s="2"/>
      <c r="Q68" s="337"/>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33"/>
      <c r="AS68" s="2"/>
      <c r="AT68" s="2"/>
      <c r="AU68" s="2"/>
      <c r="AV68" s="2"/>
      <c r="AW68" s="2"/>
      <c r="AX68" s="34"/>
      <c r="AY68" s="2"/>
      <c r="AZ68" s="2"/>
      <c r="BA68" s="33"/>
      <c r="BB68" s="33"/>
      <c r="BC68" s="2"/>
      <c r="BD68" s="2"/>
      <c r="BE68" s="2"/>
      <c r="BF68" s="2"/>
      <c r="BG68" s="2"/>
      <c r="BH68" s="2"/>
      <c r="BI68" s="2"/>
      <c r="BJ68" s="2"/>
      <c r="BK68" s="2"/>
      <c r="BL68" s="2"/>
      <c r="BM68" s="2"/>
      <c r="BN68" s="2"/>
      <c r="BO68" s="2"/>
    </row>
    <row r="69" spans="1:67" ht="43.5" customHeight="1">
      <c r="A69" s="2"/>
      <c r="B69" s="2"/>
      <c r="C69" s="2"/>
      <c r="D69" s="2"/>
      <c r="E69" s="2"/>
      <c r="F69" s="2"/>
      <c r="G69" s="2"/>
      <c r="H69" s="2"/>
      <c r="I69" s="2"/>
      <c r="J69" s="2"/>
      <c r="K69" s="2"/>
      <c r="L69" s="2"/>
      <c r="M69" s="2"/>
      <c r="N69" s="2"/>
      <c r="O69" s="2"/>
      <c r="P69" s="2"/>
      <c r="Q69" s="337"/>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33"/>
      <c r="AS69" s="2"/>
      <c r="AT69" s="2"/>
      <c r="AU69" s="2"/>
      <c r="AV69" s="2"/>
      <c r="AW69" s="2"/>
      <c r="AX69" s="34"/>
      <c r="AY69" s="2"/>
      <c r="AZ69" s="2"/>
      <c r="BA69" s="33"/>
      <c r="BB69" s="33"/>
      <c r="BC69" s="2"/>
      <c r="BD69" s="2"/>
      <c r="BE69" s="2"/>
      <c r="BF69" s="2"/>
      <c r="BG69" s="2"/>
      <c r="BH69" s="2"/>
      <c r="BI69" s="2"/>
      <c r="BJ69" s="2"/>
      <c r="BK69" s="2"/>
      <c r="BL69" s="2"/>
      <c r="BM69" s="2"/>
      <c r="BN69" s="2"/>
      <c r="BO69" s="2"/>
    </row>
    <row r="70" spans="1:67" ht="43.5" customHeight="1">
      <c r="A70" s="2"/>
      <c r="B70" s="2"/>
      <c r="C70" s="2"/>
      <c r="D70" s="2"/>
      <c r="E70" s="2"/>
      <c r="F70" s="2"/>
      <c r="G70" s="2"/>
      <c r="H70" s="2"/>
      <c r="I70" s="2"/>
      <c r="J70" s="2"/>
      <c r="K70" s="2"/>
      <c r="L70" s="2"/>
      <c r="M70" s="2"/>
      <c r="N70" s="2"/>
      <c r="O70" s="2"/>
      <c r="P70" s="2"/>
      <c r="Q70" s="337"/>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33"/>
      <c r="AS70" s="2"/>
      <c r="AT70" s="2"/>
      <c r="AU70" s="2"/>
      <c r="AV70" s="2"/>
      <c r="AW70" s="2"/>
      <c r="AX70" s="34"/>
      <c r="AY70" s="2"/>
      <c r="AZ70" s="2"/>
      <c r="BA70" s="33"/>
      <c r="BB70" s="33"/>
      <c r="BC70" s="2"/>
      <c r="BD70" s="2"/>
      <c r="BE70" s="2"/>
      <c r="BF70" s="2"/>
      <c r="BG70" s="2"/>
      <c r="BH70" s="2"/>
      <c r="BI70" s="2"/>
      <c r="BJ70" s="2"/>
      <c r="BK70" s="2"/>
      <c r="BL70" s="2"/>
      <c r="BM70" s="2"/>
      <c r="BN70" s="2"/>
      <c r="BO70" s="2"/>
    </row>
    <row r="71" spans="1:67" ht="43.5" customHeight="1">
      <c r="A71" s="338"/>
      <c r="B71" s="338"/>
      <c r="C71" s="338"/>
      <c r="D71" s="338"/>
      <c r="E71" s="338"/>
      <c r="F71" s="37"/>
      <c r="G71" s="339"/>
      <c r="H71" s="37"/>
      <c r="I71" s="37"/>
      <c r="J71" s="37"/>
      <c r="K71" s="37"/>
      <c r="L71" s="37"/>
      <c r="M71" s="37"/>
      <c r="N71" s="37"/>
      <c r="O71" s="37"/>
      <c r="P71" s="37"/>
      <c r="Q71" s="339"/>
      <c r="R71" s="37"/>
      <c r="S71" s="37"/>
      <c r="T71" s="37"/>
      <c r="U71" s="37"/>
      <c r="V71" s="37"/>
      <c r="W71" s="37"/>
      <c r="X71" s="37"/>
      <c r="Y71" s="37"/>
      <c r="Z71" s="37"/>
      <c r="AA71" s="37"/>
      <c r="AB71" s="37"/>
      <c r="AC71" s="37"/>
      <c r="AD71" s="37"/>
      <c r="AE71" s="37"/>
      <c r="AF71" s="37"/>
      <c r="AG71" s="37"/>
      <c r="AH71" s="2"/>
      <c r="AI71" s="2"/>
      <c r="AJ71" s="37"/>
      <c r="AK71" s="37"/>
      <c r="AL71" s="37"/>
      <c r="AM71" s="37"/>
      <c r="AN71" s="37"/>
      <c r="AO71" s="37"/>
      <c r="AP71" s="37"/>
      <c r="AQ71" s="2"/>
      <c r="AR71" s="33"/>
      <c r="AS71" s="2"/>
      <c r="AT71" s="2"/>
      <c r="AU71" s="2"/>
      <c r="AV71" s="2"/>
      <c r="AW71" s="2"/>
      <c r="AX71" s="34"/>
      <c r="AY71" s="2"/>
      <c r="AZ71" s="2"/>
      <c r="BA71" s="33"/>
      <c r="BB71" s="33"/>
      <c r="BC71" s="2"/>
      <c r="BD71" s="2"/>
      <c r="BE71" s="2"/>
      <c r="BF71" s="2"/>
      <c r="BG71" s="2"/>
      <c r="BH71" s="2"/>
      <c r="BI71" s="2"/>
      <c r="BJ71" s="2"/>
      <c r="BK71" s="2"/>
      <c r="BL71" s="2"/>
      <c r="BM71" s="2"/>
      <c r="BN71" s="2"/>
      <c r="BO71" s="2"/>
    </row>
    <row r="72" spans="1:67" ht="43.5" customHeight="1">
      <c r="A72" s="338"/>
      <c r="B72" s="338"/>
      <c r="C72" s="338"/>
      <c r="D72" s="338"/>
      <c r="E72" s="338"/>
      <c r="F72" s="37"/>
      <c r="G72" s="339"/>
      <c r="H72" s="37"/>
      <c r="I72" s="37"/>
      <c r="J72" s="37"/>
      <c r="K72" s="37"/>
      <c r="L72" s="37"/>
      <c r="M72" s="37"/>
      <c r="N72" s="37"/>
      <c r="O72" s="37"/>
      <c r="P72" s="37"/>
      <c r="Q72" s="339"/>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2"/>
      <c r="AR72" s="33"/>
      <c r="AS72" s="2"/>
      <c r="AT72" s="2"/>
      <c r="AU72" s="2"/>
      <c r="AV72" s="2"/>
      <c r="AW72" s="2"/>
      <c r="AX72" s="34"/>
      <c r="AY72" s="2"/>
      <c r="AZ72" s="2"/>
      <c r="BA72" s="33"/>
      <c r="BB72" s="33"/>
      <c r="BC72" s="2"/>
      <c r="BD72" s="2"/>
      <c r="BE72" s="2"/>
      <c r="BF72" s="2"/>
      <c r="BG72" s="2"/>
      <c r="BH72" s="2"/>
      <c r="BI72" s="2"/>
      <c r="BJ72" s="2"/>
      <c r="BK72" s="2"/>
      <c r="BL72" s="2"/>
      <c r="BM72" s="2"/>
      <c r="BN72" s="2"/>
      <c r="BO72" s="2"/>
    </row>
    <row r="73" spans="1:67" ht="43.5" customHeight="1">
      <c r="A73" s="338"/>
      <c r="B73" s="338"/>
      <c r="C73" s="338"/>
      <c r="D73" s="338"/>
      <c r="E73" s="338"/>
      <c r="F73" s="37"/>
      <c r="G73" s="339"/>
      <c r="H73" s="37"/>
      <c r="I73" s="37"/>
      <c r="J73" s="37"/>
      <c r="K73" s="37"/>
      <c r="L73" s="37"/>
      <c r="M73" s="37"/>
      <c r="N73" s="37"/>
      <c r="O73" s="37"/>
      <c r="P73" s="37"/>
      <c r="Q73" s="339"/>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2"/>
      <c r="AR73" s="33"/>
      <c r="AS73" s="2"/>
      <c r="AT73" s="2"/>
      <c r="AU73" s="2"/>
      <c r="AV73" s="2"/>
      <c r="AW73" s="2"/>
      <c r="AX73" s="34"/>
      <c r="AY73" s="2"/>
      <c r="AZ73" s="2"/>
      <c r="BA73" s="33"/>
      <c r="BB73" s="33"/>
      <c r="BC73" s="2"/>
      <c r="BD73" s="2"/>
      <c r="BE73" s="2"/>
      <c r="BF73" s="2"/>
      <c r="BG73" s="2"/>
      <c r="BH73" s="2"/>
      <c r="BI73" s="2"/>
      <c r="BJ73" s="2"/>
      <c r="BK73" s="2"/>
      <c r="BL73" s="2"/>
      <c r="BM73" s="2"/>
      <c r="BN73" s="2"/>
      <c r="BO73" s="2"/>
    </row>
    <row r="74" spans="1:67" ht="43.5" customHeight="1">
      <c r="A74" s="338"/>
      <c r="B74" s="338"/>
      <c r="C74" s="338"/>
      <c r="D74" s="338"/>
      <c r="E74" s="338"/>
      <c r="F74" s="37"/>
      <c r="G74" s="339"/>
      <c r="H74" s="37"/>
      <c r="I74" s="37"/>
      <c r="J74" s="37"/>
      <c r="K74" s="37"/>
      <c r="L74" s="37"/>
      <c r="M74" s="37"/>
      <c r="N74" s="37"/>
      <c r="O74" s="37"/>
      <c r="P74" s="37"/>
      <c r="Q74" s="339"/>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2"/>
      <c r="AR74" s="33"/>
      <c r="AS74" s="2"/>
      <c r="AT74" s="2"/>
      <c r="AU74" s="2"/>
      <c r="AV74" s="2"/>
      <c r="AW74" s="2"/>
      <c r="AX74" s="34"/>
      <c r="AY74" s="2"/>
      <c r="AZ74" s="2"/>
      <c r="BA74" s="33"/>
      <c r="BB74" s="33"/>
      <c r="BC74" s="2"/>
      <c r="BD74" s="2"/>
      <c r="BE74" s="2"/>
      <c r="BF74" s="2"/>
      <c r="BG74" s="2"/>
      <c r="BH74" s="2"/>
      <c r="BI74" s="2"/>
      <c r="BJ74" s="2"/>
      <c r="BK74" s="2"/>
      <c r="BL74" s="2"/>
      <c r="BM74" s="2"/>
      <c r="BN74" s="2"/>
      <c r="BO74" s="2"/>
    </row>
    <row r="75" spans="1:67" ht="43.5" customHeight="1">
      <c r="A75" s="338"/>
      <c r="B75" s="338"/>
      <c r="C75" s="338"/>
      <c r="D75" s="338"/>
      <c r="E75" s="338"/>
      <c r="F75" s="37"/>
      <c r="G75" s="339"/>
      <c r="H75" s="37"/>
      <c r="I75" s="37"/>
      <c r="J75" s="37"/>
      <c r="K75" s="37"/>
      <c r="L75" s="37"/>
      <c r="M75" s="37"/>
      <c r="N75" s="37"/>
      <c r="O75" s="37"/>
      <c r="P75" s="37"/>
      <c r="Q75" s="339"/>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2"/>
      <c r="AR75" s="33"/>
      <c r="AS75" s="2"/>
      <c r="AT75" s="2"/>
      <c r="AU75" s="2"/>
      <c r="AV75" s="2"/>
      <c r="AW75" s="2"/>
      <c r="AX75" s="34"/>
      <c r="AY75" s="2"/>
      <c r="AZ75" s="2"/>
      <c r="BA75" s="33"/>
      <c r="BB75" s="33"/>
      <c r="BC75" s="2"/>
      <c r="BD75" s="2"/>
      <c r="BE75" s="2"/>
      <c r="BF75" s="2"/>
      <c r="BG75" s="2"/>
      <c r="BH75" s="2"/>
      <c r="BI75" s="2"/>
      <c r="BJ75" s="2"/>
      <c r="BK75" s="2"/>
      <c r="BL75" s="2"/>
      <c r="BM75" s="2"/>
      <c r="BN75" s="2"/>
      <c r="BO75" s="2"/>
    </row>
    <row r="76" spans="1:67" ht="43.5" customHeight="1">
      <c r="A76" s="338"/>
      <c r="B76" s="338"/>
      <c r="C76" s="338"/>
      <c r="D76" s="338"/>
      <c r="E76" s="338"/>
      <c r="F76" s="37"/>
      <c r="G76" s="339"/>
      <c r="H76" s="37"/>
      <c r="I76" s="37"/>
      <c r="J76" s="37"/>
      <c r="K76" s="37"/>
      <c r="L76" s="37"/>
      <c r="M76" s="37"/>
      <c r="N76" s="37"/>
      <c r="O76" s="37"/>
      <c r="P76" s="37"/>
      <c r="Q76" s="339"/>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2"/>
      <c r="AR76" s="33"/>
      <c r="AS76" s="2"/>
      <c r="AT76" s="2"/>
      <c r="AU76" s="2"/>
      <c r="AV76" s="2"/>
      <c r="AW76" s="2"/>
      <c r="AX76" s="34"/>
      <c r="AY76" s="2"/>
      <c r="AZ76" s="2"/>
      <c r="BA76" s="33"/>
      <c r="BB76" s="33"/>
      <c r="BC76" s="2"/>
      <c r="BD76" s="2"/>
      <c r="BE76" s="2"/>
      <c r="BF76" s="2"/>
      <c r="BG76" s="2"/>
      <c r="BH76" s="2"/>
      <c r="BI76" s="2"/>
      <c r="BJ76" s="2"/>
      <c r="BK76" s="2"/>
      <c r="BL76" s="2"/>
      <c r="BM76" s="2"/>
      <c r="BN76" s="2"/>
      <c r="BO76" s="2"/>
    </row>
    <row r="77" spans="1:67" ht="43.5" customHeight="1">
      <c r="A77" s="338"/>
      <c r="B77" s="338"/>
      <c r="C77" s="338"/>
      <c r="D77" s="338"/>
      <c r="E77" s="338"/>
      <c r="F77" s="37"/>
      <c r="G77" s="339"/>
      <c r="H77" s="37"/>
      <c r="I77" s="37"/>
      <c r="J77" s="37"/>
      <c r="K77" s="37"/>
      <c r="L77" s="37"/>
      <c r="M77" s="37"/>
      <c r="N77" s="37"/>
      <c r="O77" s="37"/>
      <c r="P77" s="37"/>
      <c r="Q77" s="339"/>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2"/>
      <c r="AR77" s="33"/>
      <c r="AS77" s="2"/>
      <c r="AT77" s="2"/>
      <c r="AU77" s="2"/>
      <c r="AV77" s="2"/>
      <c r="AW77" s="2"/>
      <c r="AX77" s="34"/>
      <c r="AY77" s="2"/>
      <c r="AZ77" s="2"/>
      <c r="BA77" s="33"/>
      <c r="BB77" s="33"/>
      <c r="BC77" s="2"/>
      <c r="BD77" s="2"/>
      <c r="BE77" s="2"/>
      <c r="BF77" s="2"/>
      <c r="BG77" s="2"/>
      <c r="BH77" s="2"/>
      <c r="BI77" s="2"/>
      <c r="BJ77" s="2"/>
      <c r="BK77" s="2"/>
      <c r="BL77" s="2"/>
      <c r="BM77" s="2"/>
      <c r="BN77" s="2"/>
      <c r="BO77" s="2"/>
    </row>
    <row r="78" spans="1:67" ht="43.5" customHeight="1">
      <c r="A78" s="338"/>
      <c r="B78" s="338"/>
      <c r="C78" s="338"/>
      <c r="D78" s="338"/>
      <c r="E78" s="338"/>
      <c r="F78" s="37"/>
      <c r="G78" s="339"/>
      <c r="H78" s="37"/>
      <c r="I78" s="37"/>
      <c r="J78" s="37"/>
      <c r="K78" s="37"/>
      <c r="L78" s="37"/>
      <c r="M78" s="37"/>
      <c r="N78" s="37"/>
      <c r="O78" s="37"/>
      <c r="P78" s="37"/>
      <c r="Q78" s="339"/>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2"/>
      <c r="AR78" s="33"/>
      <c r="AS78" s="2"/>
      <c r="AT78" s="2"/>
      <c r="AU78" s="2"/>
      <c r="AV78" s="2"/>
      <c r="AW78" s="2"/>
      <c r="AX78" s="34"/>
      <c r="AY78" s="2"/>
      <c r="AZ78" s="2"/>
      <c r="BA78" s="33"/>
      <c r="BB78" s="33"/>
      <c r="BC78" s="2"/>
      <c r="BD78" s="2"/>
      <c r="BE78" s="2"/>
      <c r="BF78" s="2"/>
      <c r="BG78" s="2"/>
      <c r="BH78" s="2"/>
      <c r="BI78" s="2"/>
      <c r="BJ78" s="2"/>
      <c r="BK78" s="2"/>
      <c r="BL78" s="2"/>
      <c r="BM78" s="2"/>
      <c r="BN78" s="2"/>
      <c r="BO78" s="2"/>
    </row>
    <row r="79" spans="1:67" ht="43.5" customHeight="1">
      <c r="A79" s="338"/>
      <c r="B79" s="338"/>
      <c r="C79" s="338"/>
      <c r="D79" s="338"/>
      <c r="E79" s="338"/>
      <c r="F79" s="37"/>
      <c r="G79" s="339"/>
      <c r="H79" s="37"/>
      <c r="I79" s="37"/>
      <c r="J79" s="37"/>
      <c r="K79" s="37"/>
      <c r="L79" s="37"/>
      <c r="M79" s="37"/>
      <c r="N79" s="37"/>
      <c r="O79" s="37"/>
      <c r="P79" s="37"/>
      <c r="Q79" s="339"/>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2"/>
      <c r="AR79" s="33"/>
      <c r="AS79" s="2"/>
      <c r="AT79" s="2"/>
      <c r="AU79" s="2"/>
      <c r="AV79" s="2"/>
      <c r="AW79" s="2"/>
      <c r="AX79" s="34"/>
      <c r="AY79" s="2"/>
      <c r="AZ79" s="2"/>
      <c r="BA79" s="33"/>
      <c r="BB79" s="33"/>
      <c r="BC79" s="2"/>
      <c r="BD79" s="2"/>
      <c r="BE79" s="2"/>
      <c r="BF79" s="2"/>
      <c r="BG79" s="2"/>
      <c r="BH79" s="2"/>
      <c r="BI79" s="2"/>
      <c r="BJ79" s="2"/>
      <c r="BK79" s="2"/>
      <c r="BL79" s="2"/>
      <c r="BM79" s="2"/>
      <c r="BN79" s="2"/>
      <c r="BO79" s="2"/>
    </row>
    <row r="80" spans="1:67" ht="43.5" customHeight="1">
      <c r="A80" s="338"/>
      <c r="B80" s="338"/>
      <c r="C80" s="338"/>
      <c r="D80" s="338"/>
      <c r="E80" s="338"/>
      <c r="F80" s="37"/>
      <c r="G80" s="339"/>
      <c r="H80" s="37"/>
      <c r="I80" s="37"/>
      <c r="J80" s="37"/>
      <c r="K80" s="37"/>
      <c r="L80" s="37"/>
      <c r="M80" s="37"/>
      <c r="N80" s="37"/>
      <c r="O80" s="37"/>
      <c r="P80" s="37"/>
      <c r="Q80" s="339"/>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2"/>
      <c r="AR80" s="33"/>
      <c r="AS80" s="2"/>
      <c r="AT80" s="2"/>
      <c r="AU80" s="2"/>
      <c r="AV80" s="2"/>
      <c r="AW80" s="2"/>
      <c r="AX80" s="34"/>
      <c r="AY80" s="2"/>
      <c r="AZ80" s="2"/>
      <c r="BA80" s="33"/>
      <c r="BB80" s="33"/>
      <c r="BC80" s="2"/>
      <c r="BD80" s="2"/>
      <c r="BE80" s="2"/>
      <c r="BF80" s="2"/>
      <c r="BG80" s="2"/>
      <c r="BH80" s="2"/>
      <c r="BI80" s="2"/>
      <c r="BJ80" s="2"/>
      <c r="BK80" s="2"/>
      <c r="BL80" s="2"/>
      <c r="BM80" s="2"/>
      <c r="BN80" s="2"/>
      <c r="BO80" s="2"/>
    </row>
    <row r="81" spans="1:67" ht="43.5" customHeight="1">
      <c r="A81" s="338"/>
      <c r="B81" s="338"/>
      <c r="C81" s="338"/>
      <c r="D81" s="338"/>
      <c r="E81" s="338"/>
      <c r="F81" s="37"/>
      <c r="G81" s="339"/>
      <c r="H81" s="37"/>
      <c r="I81" s="37"/>
      <c r="J81" s="37"/>
      <c r="K81" s="37"/>
      <c r="L81" s="37"/>
      <c r="M81" s="37"/>
      <c r="N81" s="37"/>
      <c r="O81" s="37"/>
      <c r="P81" s="37"/>
      <c r="Q81" s="339"/>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2"/>
      <c r="AR81" s="33"/>
      <c r="AS81" s="2"/>
      <c r="AT81" s="2"/>
      <c r="AU81" s="2"/>
      <c r="AV81" s="2"/>
      <c r="AW81" s="2"/>
      <c r="AX81" s="34"/>
      <c r="AY81" s="2"/>
      <c r="AZ81" s="2"/>
      <c r="BA81" s="33"/>
      <c r="BB81" s="33"/>
      <c r="BC81" s="2"/>
      <c r="BD81" s="2"/>
      <c r="BE81" s="2"/>
      <c r="BF81" s="2"/>
      <c r="BG81" s="2"/>
      <c r="BH81" s="2"/>
      <c r="BI81" s="2"/>
      <c r="BJ81" s="2"/>
      <c r="BK81" s="2"/>
      <c r="BL81" s="2"/>
      <c r="BM81" s="2"/>
      <c r="BN81" s="2"/>
      <c r="BO81" s="2"/>
    </row>
    <row r="82" spans="1:67" ht="43.5" customHeight="1">
      <c r="A82" s="338"/>
      <c r="B82" s="338"/>
      <c r="C82" s="338"/>
      <c r="D82" s="338"/>
      <c r="E82" s="338"/>
      <c r="F82" s="37"/>
      <c r="G82" s="339"/>
      <c r="H82" s="37"/>
      <c r="I82" s="37"/>
      <c r="J82" s="37"/>
      <c r="K82" s="37"/>
      <c r="L82" s="37"/>
      <c r="M82" s="37"/>
      <c r="N82" s="37"/>
      <c r="O82" s="37"/>
      <c r="P82" s="37"/>
      <c r="Q82" s="339"/>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2"/>
      <c r="AR82" s="33"/>
      <c r="AS82" s="2"/>
      <c r="AT82" s="2"/>
      <c r="AU82" s="2"/>
      <c r="AV82" s="2"/>
      <c r="AW82" s="2"/>
      <c r="AX82" s="34"/>
      <c r="AY82" s="2"/>
      <c r="AZ82" s="2"/>
      <c r="BA82" s="33"/>
      <c r="BB82" s="33"/>
      <c r="BC82" s="2"/>
      <c r="BD82" s="2"/>
      <c r="BE82" s="2"/>
      <c r="BF82" s="2"/>
      <c r="BG82" s="2"/>
      <c r="BH82" s="2"/>
      <c r="BI82" s="2"/>
      <c r="BJ82" s="2"/>
      <c r="BK82" s="2"/>
      <c r="BL82" s="2"/>
      <c r="BM82" s="2"/>
      <c r="BN82" s="2"/>
      <c r="BO82" s="2"/>
    </row>
    <row r="83" spans="1:67" ht="43.5" customHeight="1">
      <c r="A83" s="338"/>
      <c r="B83" s="338"/>
      <c r="C83" s="338"/>
      <c r="D83" s="338"/>
      <c r="E83" s="338"/>
      <c r="F83" s="37"/>
      <c r="G83" s="339"/>
      <c r="H83" s="37"/>
      <c r="I83" s="37"/>
      <c r="J83" s="37"/>
      <c r="K83" s="37"/>
      <c r="L83" s="37"/>
      <c r="M83" s="37"/>
      <c r="N83" s="37"/>
      <c r="O83" s="37"/>
      <c r="P83" s="37"/>
      <c r="Q83" s="339"/>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2"/>
      <c r="AR83" s="33"/>
      <c r="AS83" s="2"/>
      <c r="AT83" s="2"/>
      <c r="AU83" s="2"/>
      <c r="AV83" s="2"/>
      <c r="AW83" s="2"/>
      <c r="AX83" s="34"/>
      <c r="AY83" s="2"/>
      <c r="AZ83" s="2"/>
      <c r="BA83" s="33"/>
      <c r="BB83" s="33"/>
      <c r="BC83" s="2"/>
      <c r="BD83" s="2"/>
      <c r="BE83" s="2"/>
      <c r="BF83" s="2"/>
      <c r="BG83" s="2"/>
      <c r="BH83" s="2"/>
      <c r="BI83" s="2"/>
      <c r="BJ83" s="2"/>
      <c r="BK83" s="2"/>
      <c r="BL83" s="2"/>
      <c r="BM83" s="2"/>
      <c r="BN83" s="2"/>
      <c r="BO83" s="2"/>
    </row>
    <row r="84" spans="1:67" ht="43.5" customHeight="1">
      <c r="A84" s="338"/>
      <c r="B84" s="338"/>
      <c r="C84" s="338"/>
      <c r="D84" s="338"/>
      <c r="E84" s="338"/>
      <c r="F84" s="37"/>
      <c r="G84" s="339"/>
      <c r="H84" s="37"/>
      <c r="I84" s="37"/>
      <c r="J84" s="37"/>
      <c r="K84" s="37"/>
      <c r="L84" s="37"/>
      <c r="M84" s="37"/>
      <c r="N84" s="37"/>
      <c r="O84" s="37"/>
      <c r="P84" s="37"/>
      <c r="Q84" s="339"/>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2"/>
      <c r="AR84" s="33"/>
      <c r="AS84" s="2"/>
      <c r="AT84" s="2"/>
      <c r="AU84" s="2"/>
      <c r="AV84" s="2"/>
      <c r="AW84" s="2"/>
      <c r="AX84" s="34"/>
      <c r="AY84" s="2"/>
      <c r="AZ84" s="2"/>
      <c r="BA84" s="33"/>
      <c r="BB84" s="33"/>
      <c r="BC84" s="2"/>
      <c r="BD84" s="2"/>
      <c r="BE84" s="2"/>
      <c r="BF84" s="2"/>
      <c r="BG84" s="2"/>
      <c r="BH84" s="2"/>
      <c r="BI84" s="2"/>
      <c r="BJ84" s="2"/>
      <c r="BK84" s="2"/>
      <c r="BL84" s="2"/>
      <c r="BM84" s="2"/>
      <c r="BN84" s="2"/>
      <c r="BO84" s="2"/>
    </row>
    <row r="85" spans="1:67" ht="43.5" customHeight="1">
      <c r="A85" s="338"/>
      <c r="B85" s="338"/>
      <c r="C85" s="338"/>
      <c r="D85" s="338"/>
      <c r="E85" s="338"/>
      <c r="F85" s="37"/>
      <c r="G85" s="339"/>
      <c r="H85" s="37"/>
      <c r="I85" s="37"/>
      <c r="J85" s="37"/>
      <c r="K85" s="37"/>
      <c r="L85" s="37"/>
      <c r="M85" s="37"/>
      <c r="N85" s="37"/>
      <c r="O85" s="37"/>
      <c r="P85" s="37"/>
      <c r="Q85" s="339"/>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2"/>
      <c r="AR85" s="33"/>
      <c r="AS85" s="2"/>
      <c r="AT85" s="2"/>
      <c r="AU85" s="2"/>
      <c r="AV85" s="2"/>
      <c r="AW85" s="2"/>
      <c r="AX85" s="34"/>
      <c r="AY85" s="2"/>
      <c r="AZ85" s="2"/>
      <c r="BA85" s="33"/>
      <c r="BB85" s="33"/>
      <c r="BC85" s="2"/>
      <c r="BD85" s="2"/>
      <c r="BE85" s="2"/>
      <c r="BF85" s="2"/>
      <c r="BG85" s="2"/>
      <c r="BH85" s="2"/>
      <c r="BI85" s="2"/>
      <c r="BJ85" s="2"/>
      <c r="BK85" s="2"/>
      <c r="BL85" s="2"/>
      <c r="BM85" s="2"/>
      <c r="BN85" s="2"/>
      <c r="BO85" s="2"/>
    </row>
    <row r="86" spans="1:67" ht="43.5" customHeight="1">
      <c r="A86" s="338"/>
      <c r="B86" s="338"/>
      <c r="C86" s="338"/>
      <c r="D86" s="338"/>
      <c r="E86" s="338"/>
      <c r="F86" s="37"/>
      <c r="G86" s="339"/>
      <c r="H86" s="37"/>
      <c r="I86" s="37"/>
      <c r="J86" s="37"/>
      <c r="K86" s="37"/>
      <c r="L86" s="37"/>
      <c r="M86" s="37"/>
      <c r="N86" s="37"/>
      <c r="O86" s="37"/>
      <c r="P86" s="37"/>
      <c r="Q86" s="339"/>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2"/>
      <c r="AR86" s="33"/>
      <c r="AS86" s="2"/>
      <c r="AT86" s="2"/>
      <c r="AU86" s="2"/>
      <c r="AV86" s="2"/>
      <c r="AW86" s="2"/>
      <c r="AX86" s="34"/>
      <c r="AY86" s="2"/>
      <c r="AZ86" s="2"/>
      <c r="BA86" s="33"/>
      <c r="BB86" s="33"/>
      <c r="BC86" s="2"/>
      <c r="BD86" s="2"/>
      <c r="BE86" s="2"/>
      <c r="BF86" s="2"/>
      <c r="BG86" s="2"/>
      <c r="BH86" s="2"/>
      <c r="BI86" s="2"/>
      <c r="BJ86" s="2"/>
      <c r="BK86" s="2"/>
      <c r="BL86" s="2"/>
      <c r="BM86" s="2"/>
      <c r="BN86" s="2"/>
      <c r="BO86" s="2"/>
    </row>
    <row r="87" spans="1:67" ht="43.5" customHeight="1">
      <c r="A87" s="338"/>
      <c r="B87" s="338"/>
      <c r="C87" s="338"/>
      <c r="D87" s="338"/>
      <c r="E87" s="338"/>
      <c r="F87" s="37"/>
      <c r="G87" s="339"/>
      <c r="H87" s="37"/>
      <c r="I87" s="37"/>
      <c r="J87" s="37"/>
      <c r="K87" s="37"/>
      <c r="L87" s="37"/>
      <c r="M87" s="37"/>
      <c r="N87" s="37"/>
      <c r="O87" s="37"/>
      <c r="P87" s="37"/>
      <c r="Q87" s="339"/>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2"/>
      <c r="AR87" s="33"/>
      <c r="AS87" s="2"/>
      <c r="AT87" s="2"/>
      <c r="AU87" s="2"/>
      <c r="AV87" s="2"/>
      <c r="AW87" s="2"/>
      <c r="AX87" s="34"/>
      <c r="AY87" s="2"/>
      <c r="AZ87" s="2"/>
      <c r="BA87" s="33"/>
      <c r="BB87" s="33"/>
      <c r="BC87" s="2"/>
      <c r="BD87" s="2"/>
      <c r="BE87" s="2"/>
      <c r="BF87" s="2"/>
      <c r="BG87" s="2"/>
      <c r="BH87" s="2"/>
      <c r="BI87" s="2"/>
      <c r="BJ87" s="2"/>
      <c r="BK87" s="2"/>
      <c r="BL87" s="2"/>
      <c r="BM87" s="2"/>
      <c r="BN87" s="2"/>
      <c r="BO87" s="2"/>
    </row>
    <row r="88" spans="1:67" ht="43.5" customHeight="1">
      <c r="A88" s="338"/>
      <c r="B88" s="338"/>
      <c r="C88" s="338"/>
      <c r="D88" s="338"/>
      <c r="E88" s="338"/>
      <c r="F88" s="37"/>
      <c r="G88" s="339"/>
      <c r="H88" s="37"/>
      <c r="I88" s="37"/>
      <c r="J88" s="37"/>
      <c r="K88" s="37"/>
      <c r="L88" s="37"/>
      <c r="M88" s="37"/>
      <c r="N88" s="37"/>
      <c r="O88" s="37"/>
      <c r="P88" s="37"/>
      <c r="Q88" s="339"/>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2"/>
      <c r="AR88" s="33"/>
      <c r="AS88" s="2"/>
      <c r="AT88" s="2"/>
      <c r="AU88" s="2"/>
      <c r="AV88" s="2"/>
      <c r="AW88" s="2"/>
      <c r="AX88" s="34"/>
      <c r="AY88" s="2"/>
      <c r="AZ88" s="2"/>
      <c r="BA88" s="33"/>
      <c r="BB88" s="33"/>
      <c r="BC88" s="2"/>
      <c r="BD88" s="2"/>
      <c r="BE88" s="2"/>
      <c r="BF88" s="2"/>
      <c r="BG88" s="2"/>
      <c r="BH88" s="2"/>
      <c r="BI88" s="2"/>
      <c r="BJ88" s="2"/>
      <c r="BK88" s="2"/>
      <c r="BL88" s="2"/>
      <c r="BM88" s="2"/>
      <c r="BN88" s="2"/>
      <c r="BO88" s="2"/>
    </row>
    <row r="89" spans="1:67" ht="43.5" customHeight="1">
      <c r="A89" s="338"/>
      <c r="B89" s="338"/>
      <c r="C89" s="338"/>
      <c r="D89" s="338"/>
      <c r="E89" s="338"/>
      <c r="F89" s="37"/>
      <c r="G89" s="339"/>
      <c r="H89" s="37"/>
      <c r="I89" s="37"/>
      <c r="J89" s="37"/>
      <c r="K89" s="37"/>
      <c r="L89" s="37"/>
      <c r="M89" s="37"/>
      <c r="N89" s="37"/>
      <c r="O89" s="37"/>
      <c r="P89" s="37"/>
      <c r="Q89" s="339"/>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2"/>
      <c r="AR89" s="33"/>
      <c r="AS89" s="2"/>
      <c r="AT89" s="2"/>
      <c r="AU89" s="2"/>
      <c r="AV89" s="2"/>
      <c r="AW89" s="2"/>
      <c r="AX89" s="34"/>
      <c r="AY89" s="2"/>
      <c r="AZ89" s="2"/>
      <c r="BA89" s="33"/>
      <c r="BB89" s="33"/>
      <c r="BC89" s="2"/>
      <c r="BD89" s="2"/>
      <c r="BE89" s="2"/>
      <c r="BF89" s="2"/>
      <c r="BG89" s="2"/>
      <c r="BH89" s="2"/>
      <c r="BI89" s="2"/>
      <c r="BJ89" s="2"/>
      <c r="BK89" s="2"/>
      <c r="BL89" s="2"/>
      <c r="BM89" s="2"/>
      <c r="BN89" s="2"/>
      <c r="BO89" s="2"/>
    </row>
    <row r="90" spans="1:67" ht="43.5" customHeight="1">
      <c r="A90" s="338"/>
      <c r="B90" s="338"/>
      <c r="C90" s="338"/>
      <c r="D90" s="338"/>
      <c r="E90" s="338"/>
      <c r="F90" s="37"/>
      <c r="G90" s="339"/>
      <c r="H90" s="37"/>
      <c r="I90" s="37"/>
      <c r="J90" s="37"/>
      <c r="K90" s="37"/>
      <c r="L90" s="37"/>
      <c r="M90" s="37"/>
      <c r="N90" s="37"/>
      <c r="O90" s="37"/>
      <c r="P90" s="37"/>
      <c r="Q90" s="339"/>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2"/>
      <c r="AR90" s="33"/>
      <c r="AS90" s="2"/>
      <c r="AT90" s="2"/>
      <c r="AU90" s="2"/>
      <c r="AV90" s="2"/>
      <c r="AW90" s="2"/>
      <c r="AX90" s="34"/>
      <c r="AY90" s="2"/>
      <c r="AZ90" s="2"/>
      <c r="BA90" s="33"/>
      <c r="BB90" s="33"/>
      <c r="BC90" s="2"/>
      <c r="BD90" s="2"/>
      <c r="BE90" s="2"/>
      <c r="BF90" s="2"/>
      <c r="BG90" s="2"/>
      <c r="BH90" s="2"/>
      <c r="BI90" s="2"/>
      <c r="BJ90" s="2"/>
      <c r="BK90" s="2"/>
      <c r="BL90" s="2"/>
      <c r="BM90" s="2"/>
      <c r="BN90" s="2"/>
      <c r="BO90" s="2"/>
    </row>
    <row r="91" spans="1:67" ht="43.5" customHeight="1">
      <c r="A91" s="338"/>
      <c r="B91" s="338"/>
      <c r="C91" s="338"/>
      <c r="D91" s="338"/>
      <c r="E91" s="338"/>
      <c r="F91" s="37"/>
      <c r="G91" s="339"/>
      <c r="H91" s="37"/>
      <c r="I91" s="37"/>
      <c r="J91" s="37"/>
      <c r="K91" s="37"/>
      <c r="L91" s="37"/>
      <c r="M91" s="37"/>
      <c r="N91" s="37"/>
      <c r="O91" s="37"/>
      <c r="P91" s="37"/>
      <c r="Q91" s="339"/>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2"/>
      <c r="AR91" s="33"/>
      <c r="AS91" s="2"/>
      <c r="AT91" s="2"/>
      <c r="AU91" s="2"/>
      <c r="AV91" s="2"/>
      <c r="AW91" s="2"/>
      <c r="AX91" s="34"/>
      <c r="AY91" s="2"/>
      <c r="AZ91" s="2"/>
      <c r="BA91" s="33"/>
      <c r="BB91" s="33"/>
      <c r="BC91" s="2"/>
      <c r="BD91" s="2"/>
      <c r="BE91" s="2"/>
      <c r="BF91" s="2"/>
      <c r="BG91" s="2"/>
      <c r="BH91" s="2"/>
      <c r="BI91" s="2"/>
      <c r="BJ91" s="2"/>
      <c r="BK91" s="2"/>
      <c r="BL91" s="2"/>
      <c r="BM91" s="2"/>
      <c r="BN91" s="2"/>
      <c r="BO91" s="2"/>
    </row>
    <row r="92" spans="1:67" ht="43.5" customHeight="1">
      <c r="A92" s="338"/>
      <c r="B92" s="338"/>
      <c r="C92" s="338"/>
      <c r="D92" s="338"/>
      <c r="E92" s="338"/>
      <c r="F92" s="37"/>
      <c r="G92" s="339"/>
      <c r="H92" s="37"/>
      <c r="I92" s="37"/>
      <c r="J92" s="37"/>
      <c r="K92" s="37"/>
      <c r="L92" s="37"/>
      <c r="M92" s="37"/>
      <c r="N92" s="37"/>
      <c r="O92" s="37"/>
      <c r="P92" s="37"/>
      <c r="Q92" s="339"/>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2"/>
      <c r="AR92" s="33"/>
      <c r="AS92" s="2"/>
      <c r="AT92" s="2"/>
      <c r="AU92" s="2"/>
      <c r="AV92" s="2"/>
      <c r="AW92" s="2"/>
      <c r="AX92" s="34"/>
      <c r="AY92" s="2"/>
      <c r="AZ92" s="2"/>
      <c r="BA92" s="33"/>
      <c r="BB92" s="33"/>
      <c r="BC92" s="2"/>
      <c r="BD92" s="2"/>
      <c r="BE92" s="2"/>
      <c r="BF92" s="2"/>
      <c r="BG92" s="2"/>
      <c r="BH92" s="2"/>
      <c r="BI92" s="2"/>
      <c r="BJ92" s="2"/>
      <c r="BK92" s="2"/>
      <c r="BL92" s="2"/>
      <c r="BM92" s="2"/>
      <c r="BN92" s="2"/>
      <c r="BO92" s="2"/>
    </row>
    <row r="93" spans="1:67" ht="43.5" customHeight="1">
      <c r="A93" s="338"/>
      <c r="B93" s="338"/>
      <c r="C93" s="338"/>
      <c r="D93" s="338"/>
      <c r="E93" s="338"/>
      <c r="F93" s="37"/>
      <c r="G93" s="339"/>
      <c r="H93" s="37"/>
      <c r="I93" s="37"/>
      <c r="J93" s="37"/>
      <c r="K93" s="37"/>
      <c r="L93" s="37"/>
      <c r="M93" s="37"/>
      <c r="N93" s="37"/>
      <c r="O93" s="37"/>
      <c r="P93" s="37"/>
      <c r="Q93" s="339"/>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2"/>
      <c r="AR93" s="33"/>
      <c r="AS93" s="2"/>
      <c r="AT93" s="2"/>
      <c r="AU93" s="2"/>
      <c r="AV93" s="2"/>
      <c r="AW93" s="2"/>
      <c r="AX93" s="34"/>
      <c r="AY93" s="2"/>
      <c r="AZ93" s="2"/>
      <c r="BA93" s="33"/>
      <c r="BB93" s="33"/>
      <c r="BC93" s="2"/>
      <c r="BD93" s="2"/>
      <c r="BE93" s="2"/>
      <c r="BF93" s="2"/>
      <c r="BG93" s="2"/>
      <c r="BH93" s="2"/>
      <c r="BI93" s="2"/>
      <c r="BJ93" s="2"/>
      <c r="BK93" s="2"/>
      <c r="BL93" s="2"/>
      <c r="BM93" s="2"/>
      <c r="BN93" s="2"/>
      <c r="BO93" s="2"/>
    </row>
    <row r="94" spans="1:67" ht="43.5" customHeight="1">
      <c r="A94" s="338"/>
      <c r="B94" s="338"/>
      <c r="C94" s="338"/>
      <c r="D94" s="338"/>
      <c r="E94" s="338"/>
      <c r="F94" s="37"/>
      <c r="G94" s="339"/>
      <c r="H94" s="37"/>
      <c r="I94" s="37"/>
      <c r="J94" s="37"/>
      <c r="K94" s="37"/>
      <c r="L94" s="37"/>
      <c r="M94" s="37"/>
      <c r="N94" s="37"/>
      <c r="O94" s="37"/>
      <c r="P94" s="37"/>
      <c r="Q94" s="339"/>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2"/>
      <c r="AR94" s="33"/>
      <c r="AS94" s="2"/>
      <c r="AT94" s="2"/>
      <c r="AU94" s="2"/>
      <c r="AV94" s="2"/>
      <c r="AW94" s="2"/>
      <c r="AX94" s="34"/>
      <c r="AY94" s="2"/>
      <c r="AZ94" s="2"/>
      <c r="BA94" s="33"/>
      <c r="BB94" s="33"/>
      <c r="BC94" s="2"/>
      <c r="BD94" s="2"/>
      <c r="BE94" s="2"/>
      <c r="BF94" s="2"/>
      <c r="BG94" s="2"/>
      <c r="BH94" s="2"/>
      <c r="BI94" s="2"/>
      <c r="BJ94" s="2"/>
      <c r="BK94" s="2"/>
      <c r="BL94" s="2"/>
      <c r="BM94" s="2"/>
      <c r="BN94" s="2"/>
      <c r="BO94" s="2"/>
    </row>
    <row r="95" spans="1:67" ht="43.5" customHeight="1">
      <c r="A95" s="338"/>
      <c r="B95" s="338"/>
      <c r="C95" s="338"/>
      <c r="D95" s="338"/>
      <c r="E95" s="338"/>
      <c r="F95" s="37"/>
      <c r="G95" s="339"/>
      <c r="H95" s="37"/>
      <c r="I95" s="37"/>
      <c r="J95" s="37"/>
      <c r="K95" s="37"/>
      <c r="L95" s="37"/>
      <c r="M95" s="37"/>
      <c r="N95" s="37"/>
      <c r="O95" s="37"/>
      <c r="P95" s="37"/>
      <c r="Q95" s="339"/>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2"/>
      <c r="AR95" s="33"/>
      <c r="AS95" s="2"/>
      <c r="AT95" s="2"/>
      <c r="AU95" s="2"/>
      <c r="AV95" s="2"/>
      <c r="AW95" s="2"/>
      <c r="AX95" s="34"/>
      <c r="AY95" s="2"/>
      <c r="AZ95" s="2"/>
      <c r="BA95" s="33"/>
      <c r="BB95" s="33"/>
      <c r="BC95" s="2"/>
      <c r="BD95" s="2"/>
      <c r="BE95" s="2"/>
      <c r="BF95" s="2"/>
      <c r="BG95" s="2"/>
      <c r="BH95" s="2"/>
      <c r="BI95" s="2"/>
      <c r="BJ95" s="2"/>
      <c r="BK95" s="2"/>
      <c r="BL95" s="2"/>
      <c r="BM95" s="2"/>
      <c r="BN95" s="2"/>
      <c r="BO95" s="2"/>
    </row>
    <row r="96" spans="1:67" ht="43.5" customHeight="1">
      <c r="A96" s="338"/>
      <c r="B96" s="338"/>
      <c r="C96" s="338"/>
      <c r="D96" s="338"/>
      <c r="E96" s="338"/>
      <c r="F96" s="37"/>
      <c r="G96" s="339"/>
      <c r="H96" s="37"/>
      <c r="I96" s="37"/>
      <c r="J96" s="37"/>
      <c r="K96" s="37"/>
      <c r="L96" s="37"/>
      <c r="M96" s="37"/>
      <c r="N96" s="37"/>
      <c r="O96" s="37"/>
      <c r="P96" s="37"/>
      <c r="Q96" s="339"/>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2"/>
      <c r="AR96" s="33"/>
      <c r="AS96" s="2"/>
      <c r="AT96" s="2"/>
      <c r="AU96" s="2"/>
      <c r="AV96" s="2"/>
      <c r="AW96" s="2"/>
      <c r="AX96" s="34"/>
      <c r="AY96" s="2"/>
      <c r="AZ96" s="2"/>
      <c r="BA96" s="33"/>
      <c r="BB96" s="33"/>
      <c r="BC96" s="2"/>
      <c r="BD96" s="2"/>
      <c r="BE96" s="2"/>
      <c r="BF96" s="2"/>
      <c r="BG96" s="2"/>
      <c r="BH96" s="2"/>
      <c r="BI96" s="2"/>
      <c r="BJ96" s="2"/>
      <c r="BK96" s="2"/>
      <c r="BL96" s="2"/>
      <c r="BM96" s="2"/>
      <c r="BN96" s="2"/>
      <c r="BO96" s="2"/>
    </row>
    <row r="97" spans="1:67" ht="43.5" customHeight="1">
      <c r="A97" s="338"/>
      <c r="B97" s="338"/>
      <c r="C97" s="338"/>
      <c r="D97" s="338"/>
      <c r="E97" s="338"/>
      <c r="F97" s="37"/>
      <c r="G97" s="339"/>
      <c r="H97" s="37"/>
      <c r="I97" s="37"/>
      <c r="J97" s="37"/>
      <c r="K97" s="37"/>
      <c r="L97" s="37"/>
      <c r="M97" s="37"/>
      <c r="N97" s="37"/>
      <c r="O97" s="37"/>
      <c r="P97" s="37"/>
      <c r="Q97" s="339"/>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2"/>
      <c r="AR97" s="33"/>
      <c r="AS97" s="2"/>
      <c r="AT97" s="2"/>
      <c r="AU97" s="2"/>
      <c r="AV97" s="2"/>
      <c r="AW97" s="2"/>
      <c r="AX97" s="34"/>
      <c r="AY97" s="2"/>
      <c r="AZ97" s="2"/>
      <c r="BA97" s="33"/>
      <c r="BB97" s="33"/>
      <c r="BC97" s="2"/>
      <c r="BD97" s="2"/>
      <c r="BE97" s="2"/>
      <c r="BF97" s="2"/>
      <c r="BG97" s="2"/>
      <c r="BH97" s="2"/>
      <c r="BI97" s="2"/>
      <c r="BJ97" s="2"/>
      <c r="BK97" s="2"/>
      <c r="BL97" s="2"/>
      <c r="BM97" s="2"/>
      <c r="BN97" s="2"/>
      <c r="BO97" s="2"/>
    </row>
    <row r="98" spans="1:67" ht="43.5" customHeight="1">
      <c r="A98" s="338"/>
      <c r="B98" s="338"/>
      <c r="C98" s="338"/>
      <c r="D98" s="338"/>
      <c r="E98" s="338"/>
      <c r="F98" s="37"/>
      <c r="G98" s="339"/>
      <c r="H98" s="37"/>
      <c r="I98" s="37"/>
      <c r="J98" s="37"/>
      <c r="K98" s="37"/>
      <c r="L98" s="37"/>
      <c r="M98" s="37"/>
      <c r="N98" s="37"/>
      <c r="O98" s="37"/>
      <c r="P98" s="37"/>
      <c r="Q98" s="339"/>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2"/>
      <c r="AR98" s="33"/>
      <c r="AS98" s="2"/>
      <c r="AT98" s="2"/>
      <c r="AU98" s="2"/>
      <c r="AV98" s="2"/>
      <c r="AW98" s="2"/>
      <c r="AX98" s="34"/>
      <c r="AY98" s="2"/>
      <c r="AZ98" s="2"/>
      <c r="BA98" s="33"/>
      <c r="BB98" s="33"/>
      <c r="BC98" s="2"/>
      <c r="BD98" s="2"/>
      <c r="BE98" s="2"/>
      <c r="BF98" s="2"/>
      <c r="BG98" s="2"/>
      <c r="BH98" s="2"/>
      <c r="BI98" s="2"/>
      <c r="BJ98" s="2"/>
      <c r="BK98" s="2"/>
      <c r="BL98" s="2"/>
      <c r="BM98" s="2"/>
      <c r="BN98" s="2"/>
      <c r="BO98" s="2"/>
    </row>
    <row r="99" spans="1:67" ht="43.5" customHeight="1">
      <c r="A99" s="338"/>
      <c r="B99" s="338"/>
      <c r="C99" s="338"/>
      <c r="D99" s="338"/>
      <c r="E99" s="338"/>
      <c r="F99" s="37"/>
      <c r="G99" s="339"/>
      <c r="H99" s="37"/>
      <c r="I99" s="37"/>
      <c r="J99" s="37"/>
      <c r="K99" s="37"/>
      <c r="L99" s="37"/>
      <c r="M99" s="37"/>
      <c r="N99" s="37"/>
      <c r="O99" s="37"/>
      <c r="P99" s="37"/>
      <c r="Q99" s="339"/>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2"/>
      <c r="AR99" s="33"/>
      <c r="AS99" s="2"/>
      <c r="AT99" s="2"/>
      <c r="AU99" s="2"/>
      <c r="AV99" s="2"/>
      <c r="AW99" s="2"/>
      <c r="AX99" s="34"/>
      <c r="AY99" s="2"/>
      <c r="AZ99" s="2"/>
      <c r="BA99" s="33"/>
      <c r="BB99" s="33"/>
      <c r="BC99" s="2"/>
      <c r="BD99" s="2"/>
      <c r="BE99" s="2"/>
      <c r="BF99" s="2"/>
      <c r="BG99" s="2"/>
      <c r="BH99" s="2"/>
      <c r="BI99" s="2"/>
      <c r="BJ99" s="2"/>
      <c r="BK99" s="2"/>
      <c r="BL99" s="2"/>
      <c r="BM99" s="2"/>
      <c r="BN99" s="2"/>
      <c r="BO99" s="2"/>
    </row>
    <row r="100" spans="1:67" ht="43.5" customHeight="1">
      <c r="A100" s="338"/>
      <c r="B100" s="338"/>
      <c r="C100" s="338"/>
      <c r="D100" s="338"/>
      <c r="E100" s="338"/>
      <c r="F100" s="37"/>
      <c r="G100" s="339"/>
      <c r="H100" s="37"/>
      <c r="I100" s="37"/>
      <c r="J100" s="37"/>
      <c r="K100" s="37"/>
      <c r="L100" s="37"/>
      <c r="M100" s="37"/>
      <c r="N100" s="37"/>
      <c r="O100" s="37"/>
      <c r="P100" s="37"/>
      <c r="Q100" s="339"/>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2"/>
      <c r="AR100" s="33"/>
      <c r="AS100" s="2"/>
      <c r="AT100" s="2"/>
      <c r="AU100" s="2"/>
      <c r="AV100" s="2"/>
      <c r="AW100" s="2"/>
      <c r="AX100" s="34"/>
      <c r="AY100" s="2"/>
      <c r="AZ100" s="2"/>
      <c r="BA100" s="33"/>
      <c r="BB100" s="33"/>
      <c r="BC100" s="2"/>
      <c r="BD100" s="2"/>
      <c r="BE100" s="2"/>
      <c r="BF100" s="2"/>
      <c r="BG100" s="2"/>
      <c r="BH100" s="2"/>
      <c r="BI100" s="2"/>
      <c r="BJ100" s="2"/>
      <c r="BK100" s="2"/>
      <c r="BL100" s="2"/>
      <c r="BM100" s="2"/>
      <c r="BN100" s="2"/>
      <c r="BO100" s="2"/>
    </row>
    <row r="101" spans="1:67" ht="43.5" customHeight="1">
      <c r="A101" s="338"/>
      <c r="B101" s="338"/>
      <c r="C101" s="338"/>
      <c r="D101" s="338"/>
      <c r="E101" s="338"/>
      <c r="F101" s="37"/>
      <c r="G101" s="339"/>
      <c r="H101" s="37"/>
      <c r="I101" s="37"/>
      <c r="J101" s="37"/>
      <c r="K101" s="37"/>
      <c r="L101" s="37"/>
      <c r="M101" s="37"/>
      <c r="N101" s="37"/>
      <c r="O101" s="37"/>
      <c r="P101" s="37"/>
      <c r="Q101" s="339"/>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2"/>
      <c r="AR101" s="33"/>
      <c r="AS101" s="2"/>
      <c r="AT101" s="2"/>
      <c r="AU101" s="2"/>
      <c r="AV101" s="2"/>
      <c r="AW101" s="2"/>
      <c r="AX101" s="34"/>
      <c r="AY101" s="2"/>
      <c r="AZ101" s="2"/>
      <c r="BA101" s="33"/>
      <c r="BB101" s="33"/>
      <c r="BC101" s="2"/>
      <c r="BD101" s="2"/>
      <c r="BE101" s="2"/>
      <c r="BF101" s="2"/>
      <c r="BG101" s="2"/>
      <c r="BH101" s="2"/>
      <c r="BI101" s="2"/>
      <c r="BJ101" s="2"/>
      <c r="BK101" s="2"/>
      <c r="BL101" s="2"/>
      <c r="BM101" s="2"/>
      <c r="BN101" s="2"/>
      <c r="BO101" s="2"/>
    </row>
    <row r="102" spans="1:67" ht="43.5" customHeight="1">
      <c r="A102" s="338"/>
      <c r="B102" s="338"/>
      <c r="C102" s="338"/>
      <c r="D102" s="338"/>
      <c r="E102" s="338"/>
      <c r="F102" s="37"/>
      <c r="G102" s="339"/>
      <c r="H102" s="37"/>
      <c r="I102" s="37"/>
      <c r="J102" s="37"/>
      <c r="K102" s="37"/>
      <c r="L102" s="37"/>
      <c r="M102" s="37"/>
      <c r="N102" s="37"/>
      <c r="O102" s="37"/>
      <c r="P102" s="37"/>
      <c r="Q102" s="339"/>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2"/>
      <c r="AR102" s="33"/>
      <c r="AS102" s="2"/>
      <c r="AT102" s="2"/>
      <c r="AU102" s="2"/>
      <c r="AV102" s="2"/>
      <c r="AW102" s="2"/>
      <c r="AX102" s="34"/>
      <c r="AY102" s="2"/>
      <c r="AZ102" s="2"/>
      <c r="BA102" s="33"/>
      <c r="BB102" s="33"/>
      <c r="BC102" s="2"/>
      <c r="BD102" s="2"/>
      <c r="BE102" s="2"/>
      <c r="BF102" s="2"/>
      <c r="BG102" s="2"/>
      <c r="BH102" s="2"/>
      <c r="BI102" s="2"/>
      <c r="BJ102" s="2"/>
      <c r="BK102" s="2"/>
      <c r="BL102" s="2"/>
      <c r="BM102" s="2"/>
      <c r="BN102" s="2"/>
      <c r="BO102" s="2"/>
    </row>
    <row r="103" spans="1:67" ht="43.5" customHeight="1">
      <c r="A103" s="338"/>
      <c r="B103" s="338"/>
      <c r="C103" s="338"/>
      <c r="D103" s="338"/>
      <c r="E103" s="338"/>
      <c r="F103" s="37"/>
      <c r="G103" s="339"/>
      <c r="H103" s="37"/>
      <c r="I103" s="37"/>
      <c r="J103" s="37"/>
      <c r="K103" s="37"/>
      <c r="L103" s="37"/>
      <c r="M103" s="37"/>
      <c r="N103" s="37"/>
      <c r="O103" s="37"/>
      <c r="P103" s="37"/>
      <c r="Q103" s="339"/>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2"/>
      <c r="AR103" s="33"/>
      <c r="AS103" s="2"/>
      <c r="AT103" s="2"/>
      <c r="AU103" s="2"/>
      <c r="AV103" s="2"/>
      <c r="AW103" s="2"/>
      <c r="AX103" s="34"/>
      <c r="AY103" s="2"/>
      <c r="AZ103" s="2"/>
      <c r="BA103" s="33"/>
      <c r="BB103" s="33"/>
      <c r="BC103" s="2"/>
      <c r="BD103" s="2"/>
      <c r="BE103" s="2"/>
      <c r="BF103" s="2"/>
      <c r="BG103" s="2"/>
      <c r="BH103" s="2"/>
      <c r="BI103" s="2"/>
      <c r="BJ103" s="2"/>
      <c r="BK103" s="2"/>
      <c r="BL103" s="2"/>
      <c r="BM103" s="2"/>
      <c r="BN103" s="2"/>
      <c r="BO103" s="2"/>
    </row>
    <row r="104" spans="1:67" ht="43.5" customHeight="1">
      <c r="A104" s="338"/>
      <c r="B104" s="338"/>
      <c r="C104" s="338"/>
      <c r="D104" s="338"/>
      <c r="E104" s="338"/>
      <c r="F104" s="37"/>
      <c r="G104" s="339"/>
      <c r="H104" s="37"/>
      <c r="I104" s="37"/>
      <c r="J104" s="37"/>
      <c r="K104" s="37"/>
      <c r="L104" s="37"/>
      <c r="M104" s="37"/>
      <c r="N104" s="37"/>
      <c r="O104" s="37"/>
      <c r="P104" s="37"/>
      <c r="Q104" s="339"/>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2"/>
      <c r="AR104" s="33"/>
      <c r="AS104" s="2"/>
      <c r="AT104" s="2"/>
      <c r="AU104" s="2"/>
      <c r="AV104" s="2"/>
      <c r="AW104" s="2"/>
      <c r="AX104" s="34"/>
      <c r="AY104" s="2"/>
      <c r="AZ104" s="2"/>
      <c r="BA104" s="33"/>
      <c r="BB104" s="33"/>
      <c r="BC104" s="2"/>
      <c r="BD104" s="2"/>
      <c r="BE104" s="2"/>
      <c r="BF104" s="2"/>
      <c r="BG104" s="2"/>
      <c r="BH104" s="2"/>
      <c r="BI104" s="2"/>
      <c r="BJ104" s="2"/>
      <c r="BK104" s="2"/>
      <c r="BL104" s="2"/>
      <c r="BM104" s="2"/>
      <c r="BN104" s="2"/>
      <c r="BO104" s="2"/>
    </row>
    <row r="105" spans="1:67" ht="43.5" customHeight="1">
      <c r="A105" s="338"/>
      <c r="B105" s="338"/>
      <c r="C105" s="338"/>
      <c r="D105" s="338"/>
      <c r="E105" s="338"/>
      <c r="F105" s="37"/>
      <c r="G105" s="339"/>
      <c r="H105" s="37"/>
      <c r="I105" s="37"/>
      <c r="J105" s="37"/>
      <c r="K105" s="37"/>
      <c r="L105" s="37"/>
      <c r="M105" s="37"/>
      <c r="N105" s="37"/>
      <c r="O105" s="37"/>
      <c r="P105" s="37"/>
      <c r="Q105" s="339"/>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2"/>
      <c r="AR105" s="33"/>
      <c r="AS105" s="2"/>
      <c r="AT105" s="2"/>
      <c r="AU105" s="2"/>
      <c r="AV105" s="2"/>
      <c r="AW105" s="2"/>
      <c r="AX105" s="34"/>
      <c r="AY105" s="2"/>
      <c r="AZ105" s="2"/>
      <c r="BA105" s="33"/>
      <c r="BB105" s="33"/>
      <c r="BC105" s="2"/>
      <c r="BD105" s="2"/>
      <c r="BE105" s="2"/>
      <c r="BF105" s="2"/>
      <c r="BG105" s="2"/>
      <c r="BH105" s="2"/>
      <c r="BI105" s="2"/>
      <c r="BJ105" s="2"/>
      <c r="BK105" s="2"/>
      <c r="BL105" s="2"/>
      <c r="BM105" s="2"/>
      <c r="BN105" s="2"/>
      <c r="BO105" s="2"/>
    </row>
    <row r="106" spans="1:67" ht="43.5" customHeight="1">
      <c r="A106" s="338"/>
      <c r="B106" s="338"/>
      <c r="C106" s="338"/>
      <c r="D106" s="338"/>
      <c r="E106" s="338"/>
      <c r="F106" s="37"/>
      <c r="G106" s="339"/>
      <c r="H106" s="37"/>
      <c r="I106" s="37"/>
      <c r="J106" s="37"/>
      <c r="K106" s="37"/>
      <c r="L106" s="37"/>
      <c r="M106" s="37"/>
      <c r="N106" s="37"/>
      <c r="O106" s="37"/>
      <c r="P106" s="37"/>
      <c r="Q106" s="339"/>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2"/>
      <c r="AR106" s="33"/>
      <c r="AS106" s="2"/>
      <c r="AT106" s="2"/>
      <c r="AU106" s="2"/>
      <c r="AV106" s="2"/>
      <c r="AW106" s="2"/>
      <c r="AX106" s="34"/>
      <c r="AY106" s="2"/>
      <c r="AZ106" s="2"/>
      <c r="BA106" s="33"/>
      <c r="BB106" s="33"/>
      <c r="BC106" s="2"/>
      <c r="BD106" s="2"/>
      <c r="BE106" s="2"/>
      <c r="BF106" s="2"/>
      <c r="BG106" s="2"/>
      <c r="BH106" s="2"/>
      <c r="BI106" s="2"/>
      <c r="BJ106" s="2"/>
      <c r="BK106" s="2"/>
      <c r="BL106" s="2"/>
      <c r="BM106" s="2"/>
      <c r="BN106" s="2"/>
      <c r="BO106" s="2"/>
    </row>
    <row r="107" spans="1:67" ht="43.5" customHeight="1">
      <c r="A107" s="338"/>
      <c r="B107" s="338"/>
      <c r="C107" s="338"/>
      <c r="D107" s="338"/>
      <c r="E107" s="338"/>
      <c r="F107" s="37"/>
      <c r="G107" s="339"/>
      <c r="H107" s="37"/>
      <c r="I107" s="37"/>
      <c r="J107" s="37"/>
      <c r="K107" s="37"/>
      <c r="L107" s="37"/>
      <c r="M107" s="37"/>
      <c r="N107" s="37"/>
      <c r="O107" s="37"/>
      <c r="P107" s="37"/>
      <c r="Q107" s="339"/>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2"/>
      <c r="AR107" s="33"/>
      <c r="AS107" s="2"/>
      <c r="AT107" s="2"/>
      <c r="AU107" s="2"/>
      <c r="AV107" s="2"/>
      <c r="AW107" s="2"/>
      <c r="AX107" s="34"/>
      <c r="AY107" s="2"/>
      <c r="AZ107" s="2"/>
      <c r="BA107" s="33"/>
      <c r="BB107" s="33"/>
      <c r="BC107" s="2"/>
      <c r="BD107" s="2"/>
      <c r="BE107" s="2"/>
      <c r="BF107" s="2"/>
      <c r="BG107" s="2"/>
      <c r="BH107" s="2"/>
      <c r="BI107" s="2"/>
      <c r="BJ107" s="2"/>
      <c r="BK107" s="2"/>
      <c r="BL107" s="2"/>
      <c r="BM107" s="2"/>
      <c r="BN107" s="2"/>
      <c r="BO107" s="2"/>
    </row>
    <row r="108" spans="1:67" ht="43.5" customHeight="1">
      <c r="A108" s="338"/>
      <c r="B108" s="338"/>
      <c r="C108" s="338"/>
      <c r="D108" s="338"/>
      <c r="E108" s="338"/>
      <c r="F108" s="37"/>
      <c r="G108" s="339"/>
      <c r="H108" s="37"/>
      <c r="I108" s="37"/>
      <c r="J108" s="37"/>
      <c r="K108" s="37"/>
      <c r="L108" s="37"/>
      <c r="M108" s="37"/>
      <c r="N108" s="37"/>
      <c r="O108" s="37"/>
      <c r="P108" s="37"/>
      <c r="Q108" s="339"/>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2"/>
      <c r="AR108" s="33"/>
      <c r="AS108" s="2"/>
      <c r="AT108" s="2"/>
      <c r="AU108" s="2"/>
      <c r="AV108" s="2"/>
      <c r="AW108" s="2"/>
      <c r="AX108" s="34"/>
      <c r="AY108" s="2"/>
      <c r="AZ108" s="2"/>
      <c r="BA108" s="33"/>
      <c r="BB108" s="33"/>
      <c r="BC108" s="2"/>
      <c r="BD108" s="2"/>
      <c r="BE108" s="2"/>
      <c r="BF108" s="2"/>
      <c r="BG108" s="2"/>
      <c r="BH108" s="2"/>
      <c r="BI108" s="2"/>
      <c r="BJ108" s="2"/>
      <c r="BK108" s="2"/>
      <c r="BL108" s="2"/>
      <c r="BM108" s="2"/>
      <c r="BN108" s="2"/>
      <c r="BO108" s="2"/>
    </row>
    <row r="109" spans="1:67" ht="43.5" customHeight="1">
      <c r="A109" s="338"/>
      <c r="B109" s="338"/>
      <c r="C109" s="338"/>
      <c r="D109" s="338"/>
      <c r="E109" s="338"/>
      <c r="F109" s="37"/>
      <c r="G109" s="339"/>
      <c r="H109" s="37"/>
      <c r="I109" s="37"/>
      <c r="J109" s="37"/>
      <c r="K109" s="37"/>
      <c r="L109" s="37"/>
      <c r="M109" s="37"/>
      <c r="N109" s="37"/>
      <c r="O109" s="37"/>
      <c r="P109" s="37"/>
      <c r="Q109" s="339"/>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2"/>
      <c r="AR109" s="33"/>
      <c r="AS109" s="2"/>
      <c r="AT109" s="2"/>
      <c r="AU109" s="2"/>
      <c r="AV109" s="2"/>
      <c r="AW109" s="2"/>
      <c r="AX109" s="34"/>
      <c r="AY109" s="2"/>
      <c r="AZ109" s="2"/>
      <c r="BA109" s="33"/>
      <c r="BB109" s="33"/>
      <c r="BC109" s="2"/>
      <c r="BD109" s="2"/>
      <c r="BE109" s="2"/>
      <c r="BF109" s="2"/>
      <c r="BG109" s="2"/>
      <c r="BH109" s="2"/>
      <c r="BI109" s="2"/>
      <c r="BJ109" s="2"/>
      <c r="BK109" s="2"/>
      <c r="BL109" s="2"/>
      <c r="BM109" s="2"/>
      <c r="BN109" s="2"/>
      <c r="BO109" s="2"/>
    </row>
    <row r="110" spans="1:67" ht="43.5" customHeight="1">
      <c r="A110" s="338"/>
      <c r="B110" s="338"/>
      <c r="C110" s="338"/>
      <c r="D110" s="338"/>
      <c r="E110" s="338"/>
      <c r="F110" s="37"/>
      <c r="G110" s="339"/>
      <c r="H110" s="37"/>
      <c r="I110" s="37"/>
      <c r="J110" s="37"/>
      <c r="K110" s="37"/>
      <c r="L110" s="37"/>
      <c r="M110" s="37"/>
      <c r="N110" s="37"/>
      <c r="O110" s="37"/>
      <c r="P110" s="37"/>
      <c r="Q110" s="339"/>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2"/>
      <c r="AR110" s="33"/>
      <c r="AS110" s="2"/>
      <c r="AT110" s="2"/>
      <c r="AU110" s="2"/>
      <c r="AV110" s="2"/>
      <c r="AW110" s="2"/>
      <c r="AX110" s="34"/>
      <c r="AY110" s="2"/>
      <c r="AZ110" s="2"/>
      <c r="BA110" s="33"/>
      <c r="BB110" s="33"/>
      <c r="BC110" s="2"/>
      <c r="BD110" s="2"/>
      <c r="BE110" s="2"/>
      <c r="BF110" s="2"/>
      <c r="BG110" s="2"/>
      <c r="BH110" s="2"/>
      <c r="BI110" s="2"/>
      <c r="BJ110" s="2"/>
      <c r="BK110" s="2"/>
      <c r="BL110" s="2"/>
      <c r="BM110" s="2"/>
      <c r="BN110" s="2"/>
      <c r="BO110" s="2"/>
    </row>
    <row r="111" spans="1:67" ht="43.5" customHeight="1">
      <c r="A111" s="338"/>
      <c r="B111" s="338"/>
      <c r="C111" s="338"/>
      <c r="D111" s="338"/>
      <c r="E111" s="338"/>
      <c r="F111" s="37"/>
      <c r="G111" s="339"/>
      <c r="H111" s="37"/>
      <c r="I111" s="37"/>
      <c r="J111" s="37"/>
      <c r="K111" s="37"/>
      <c r="L111" s="37"/>
      <c r="M111" s="37"/>
      <c r="N111" s="37"/>
      <c r="O111" s="37"/>
      <c r="P111" s="37"/>
      <c r="Q111" s="339"/>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2"/>
      <c r="AR111" s="33"/>
      <c r="AS111" s="2"/>
      <c r="AT111" s="2"/>
      <c r="AU111" s="2"/>
      <c r="AV111" s="2"/>
      <c r="AW111" s="2"/>
      <c r="AX111" s="34"/>
      <c r="AY111" s="2"/>
      <c r="AZ111" s="2"/>
      <c r="BA111" s="33"/>
      <c r="BB111" s="33"/>
      <c r="BC111" s="2"/>
      <c r="BD111" s="2"/>
      <c r="BE111" s="2"/>
      <c r="BF111" s="2"/>
      <c r="BG111" s="2"/>
      <c r="BH111" s="2"/>
      <c r="BI111" s="2"/>
      <c r="BJ111" s="2"/>
      <c r="BK111" s="2"/>
      <c r="BL111" s="2"/>
      <c r="BM111" s="2"/>
      <c r="BN111" s="2"/>
      <c r="BO111" s="2"/>
    </row>
    <row r="112" spans="1:67" ht="43.5" customHeight="1">
      <c r="A112" s="338"/>
      <c r="B112" s="338"/>
      <c r="C112" s="338"/>
      <c r="D112" s="338"/>
      <c r="E112" s="338"/>
      <c r="F112" s="37"/>
      <c r="G112" s="339"/>
      <c r="H112" s="37"/>
      <c r="I112" s="37"/>
      <c r="J112" s="37"/>
      <c r="K112" s="37"/>
      <c r="L112" s="37"/>
      <c r="M112" s="37"/>
      <c r="N112" s="37"/>
      <c r="O112" s="37"/>
      <c r="P112" s="37"/>
      <c r="Q112" s="339"/>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2"/>
      <c r="AR112" s="33"/>
      <c r="AS112" s="2"/>
      <c r="AT112" s="2"/>
      <c r="AU112" s="2"/>
      <c r="AV112" s="2"/>
      <c r="AW112" s="2"/>
      <c r="AX112" s="34"/>
      <c r="AY112" s="2"/>
      <c r="AZ112" s="2"/>
      <c r="BA112" s="33"/>
      <c r="BB112" s="33"/>
      <c r="BC112" s="2"/>
      <c r="BD112" s="2"/>
      <c r="BE112" s="2"/>
      <c r="BF112" s="2"/>
      <c r="BG112" s="2"/>
      <c r="BH112" s="2"/>
      <c r="BI112" s="2"/>
      <c r="BJ112" s="2"/>
      <c r="BK112" s="2"/>
      <c r="BL112" s="2"/>
      <c r="BM112" s="2"/>
      <c r="BN112" s="2"/>
      <c r="BO112" s="2"/>
    </row>
    <row r="113" spans="1:67" ht="43.5" customHeight="1">
      <c r="A113" s="338"/>
      <c r="B113" s="338"/>
      <c r="C113" s="338"/>
      <c r="D113" s="338"/>
      <c r="E113" s="338"/>
      <c r="F113" s="37"/>
      <c r="G113" s="339"/>
      <c r="H113" s="37"/>
      <c r="I113" s="37"/>
      <c r="J113" s="37"/>
      <c r="K113" s="37"/>
      <c r="L113" s="37"/>
      <c r="M113" s="37"/>
      <c r="N113" s="37"/>
      <c r="O113" s="37"/>
      <c r="P113" s="37"/>
      <c r="Q113" s="339"/>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2"/>
      <c r="AR113" s="33"/>
      <c r="AS113" s="2"/>
      <c r="AT113" s="2"/>
      <c r="AU113" s="2"/>
      <c r="AV113" s="2"/>
      <c r="AW113" s="2"/>
      <c r="AX113" s="34"/>
      <c r="AY113" s="2"/>
      <c r="AZ113" s="2"/>
      <c r="BA113" s="33"/>
      <c r="BB113" s="33"/>
      <c r="BC113" s="2"/>
      <c r="BD113" s="2"/>
      <c r="BE113" s="2"/>
      <c r="BF113" s="2"/>
      <c r="BG113" s="2"/>
      <c r="BH113" s="2"/>
      <c r="BI113" s="2"/>
      <c r="BJ113" s="2"/>
      <c r="BK113" s="2"/>
      <c r="BL113" s="2"/>
      <c r="BM113" s="2"/>
      <c r="BN113" s="2"/>
      <c r="BO113" s="2"/>
    </row>
    <row r="114" spans="1:67" ht="43.5" customHeight="1">
      <c r="A114" s="338"/>
      <c r="B114" s="338"/>
      <c r="C114" s="338"/>
      <c r="D114" s="338"/>
      <c r="E114" s="338"/>
      <c r="F114" s="37"/>
      <c r="G114" s="339"/>
      <c r="H114" s="37"/>
      <c r="I114" s="37"/>
      <c r="J114" s="37"/>
      <c r="K114" s="37"/>
      <c r="L114" s="37"/>
      <c r="M114" s="37"/>
      <c r="N114" s="37"/>
      <c r="O114" s="37"/>
      <c r="P114" s="37"/>
      <c r="Q114" s="339"/>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2"/>
      <c r="AR114" s="33"/>
      <c r="AS114" s="2"/>
      <c r="AT114" s="2"/>
      <c r="AU114" s="2"/>
      <c r="AV114" s="2"/>
      <c r="AW114" s="2"/>
      <c r="AX114" s="34"/>
      <c r="AY114" s="2"/>
      <c r="AZ114" s="2"/>
      <c r="BA114" s="33"/>
      <c r="BB114" s="33"/>
      <c r="BC114" s="2"/>
      <c r="BD114" s="2"/>
      <c r="BE114" s="2"/>
      <c r="BF114" s="2"/>
      <c r="BG114" s="2"/>
      <c r="BH114" s="2"/>
      <c r="BI114" s="2"/>
      <c r="BJ114" s="2"/>
      <c r="BK114" s="2"/>
      <c r="BL114" s="2"/>
      <c r="BM114" s="2"/>
      <c r="BN114" s="2"/>
      <c r="BO114" s="2"/>
    </row>
    <row r="115" spans="1:67" ht="43.5" customHeight="1">
      <c r="A115" s="338"/>
      <c r="B115" s="338"/>
      <c r="C115" s="338"/>
      <c r="D115" s="338"/>
      <c r="E115" s="338"/>
      <c r="F115" s="37"/>
      <c r="G115" s="339"/>
      <c r="H115" s="37"/>
      <c r="I115" s="37"/>
      <c r="J115" s="37"/>
      <c r="K115" s="37"/>
      <c r="L115" s="37"/>
      <c r="M115" s="37"/>
      <c r="N115" s="37"/>
      <c r="O115" s="37"/>
      <c r="P115" s="37"/>
      <c r="Q115" s="339"/>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2"/>
      <c r="AR115" s="33"/>
      <c r="AS115" s="2"/>
      <c r="AT115" s="2"/>
      <c r="AU115" s="2"/>
      <c r="AV115" s="2"/>
      <c r="AW115" s="2"/>
      <c r="AX115" s="34"/>
      <c r="AY115" s="2"/>
      <c r="AZ115" s="2"/>
      <c r="BA115" s="33"/>
      <c r="BB115" s="33"/>
      <c r="BC115" s="2"/>
      <c r="BD115" s="2"/>
      <c r="BE115" s="2"/>
      <c r="BF115" s="2"/>
      <c r="BG115" s="2"/>
      <c r="BH115" s="2"/>
      <c r="BI115" s="2"/>
      <c r="BJ115" s="2"/>
      <c r="BK115" s="2"/>
      <c r="BL115" s="2"/>
      <c r="BM115" s="2"/>
      <c r="BN115" s="2"/>
      <c r="BO115" s="2"/>
    </row>
    <row r="116" spans="1:67" ht="43.5" customHeight="1">
      <c r="A116" s="338"/>
      <c r="B116" s="338"/>
      <c r="C116" s="338"/>
      <c r="D116" s="338"/>
      <c r="E116" s="338"/>
      <c r="F116" s="37"/>
      <c r="G116" s="339"/>
      <c r="H116" s="37"/>
      <c r="I116" s="37"/>
      <c r="J116" s="37"/>
      <c r="K116" s="37"/>
      <c r="L116" s="37"/>
      <c r="M116" s="37"/>
      <c r="N116" s="37"/>
      <c r="O116" s="37"/>
      <c r="P116" s="37"/>
      <c r="Q116" s="339"/>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2"/>
      <c r="AR116" s="33"/>
      <c r="AS116" s="2"/>
      <c r="AT116" s="2"/>
      <c r="AU116" s="2"/>
      <c r="AV116" s="2"/>
      <c r="AW116" s="2"/>
      <c r="AX116" s="34"/>
      <c r="AY116" s="2"/>
      <c r="AZ116" s="2"/>
      <c r="BA116" s="33"/>
      <c r="BB116" s="33"/>
      <c r="BC116" s="2"/>
      <c r="BD116" s="2"/>
      <c r="BE116" s="2"/>
      <c r="BF116" s="2"/>
      <c r="BG116" s="2"/>
      <c r="BH116" s="2"/>
      <c r="BI116" s="2"/>
      <c r="BJ116" s="2"/>
      <c r="BK116" s="2"/>
      <c r="BL116" s="2"/>
      <c r="BM116" s="2"/>
      <c r="BN116" s="2"/>
      <c r="BO116" s="2"/>
    </row>
    <row r="117" spans="1:67" ht="43.5" customHeight="1">
      <c r="A117" s="338"/>
      <c r="B117" s="338"/>
      <c r="C117" s="338"/>
      <c r="D117" s="338"/>
      <c r="E117" s="338"/>
      <c r="F117" s="37"/>
      <c r="G117" s="339"/>
      <c r="H117" s="37"/>
      <c r="I117" s="37"/>
      <c r="J117" s="37"/>
      <c r="K117" s="37"/>
      <c r="L117" s="37"/>
      <c r="M117" s="37"/>
      <c r="N117" s="37"/>
      <c r="O117" s="37"/>
      <c r="P117" s="37"/>
      <c r="Q117" s="339"/>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2"/>
      <c r="AR117" s="33"/>
      <c r="AS117" s="2"/>
      <c r="AT117" s="2"/>
      <c r="AU117" s="2"/>
      <c r="AV117" s="2"/>
      <c r="AW117" s="2"/>
      <c r="AX117" s="34"/>
      <c r="AY117" s="2"/>
      <c r="AZ117" s="2"/>
      <c r="BA117" s="33"/>
      <c r="BB117" s="33"/>
      <c r="BC117" s="2"/>
      <c r="BD117" s="2"/>
      <c r="BE117" s="2"/>
      <c r="BF117" s="2"/>
      <c r="BG117" s="2"/>
      <c r="BH117" s="2"/>
      <c r="BI117" s="2"/>
      <c r="BJ117" s="2"/>
      <c r="BK117" s="2"/>
      <c r="BL117" s="2"/>
      <c r="BM117" s="2"/>
      <c r="BN117" s="2"/>
      <c r="BO117" s="2"/>
    </row>
    <row r="118" spans="1:67" ht="43.5" customHeight="1">
      <c r="A118" s="338"/>
      <c r="B118" s="338"/>
      <c r="C118" s="338"/>
      <c r="D118" s="338"/>
      <c r="E118" s="338"/>
      <c r="F118" s="37"/>
      <c r="G118" s="339"/>
      <c r="H118" s="37"/>
      <c r="I118" s="37"/>
      <c r="J118" s="37"/>
      <c r="K118" s="37"/>
      <c r="L118" s="37"/>
      <c r="M118" s="37"/>
      <c r="N118" s="37"/>
      <c r="O118" s="37"/>
      <c r="P118" s="37"/>
      <c r="Q118" s="339"/>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2"/>
      <c r="AR118" s="33"/>
      <c r="AS118" s="2"/>
      <c r="AT118" s="2"/>
      <c r="AU118" s="2"/>
      <c r="AV118" s="2"/>
      <c r="AW118" s="2"/>
      <c r="AX118" s="34"/>
      <c r="AY118" s="2"/>
      <c r="AZ118" s="2"/>
      <c r="BA118" s="33"/>
      <c r="BB118" s="33"/>
      <c r="BC118" s="2"/>
      <c r="BD118" s="2"/>
      <c r="BE118" s="2"/>
      <c r="BF118" s="2"/>
      <c r="BG118" s="2"/>
      <c r="BH118" s="2"/>
      <c r="BI118" s="2"/>
      <c r="BJ118" s="2"/>
      <c r="BK118" s="2"/>
      <c r="BL118" s="2"/>
      <c r="BM118" s="2"/>
      <c r="BN118" s="2"/>
      <c r="BO118" s="2"/>
    </row>
    <row r="119" spans="1:67" ht="43.5" customHeight="1">
      <c r="A119" s="338"/>
      <c r="B119" s="338"/>
      <c r="C119" s="338"/>
      <c r="D119" s="338"/>
      <c r="E119" s="338"/>
      <c r="F119" s="37"/>
      <c r="G119" s="339"/>
      <c r="H119" s="37"/>
      <c r="I119" s="37"/>
      <c r="J119" s="37"/>
      <c r="K119" s="37"/>
      <c r="L119" s="37"/>
      <c r="M119" s="37"/>
      <c r="N119" s="37"/>
      <c r="O119" s="37"/>
      <c r="P119" s="37"/>
      <c r="Q119" s="339"/>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2"/>
      <c r="AR119" s="33"/>
      <c r="AS119" s="2"/>
      <c r="AT119" s="2"/>
      <c r="AU119" s="2"/>
      <c r="AV119" s="2"/>
      <c r="AW119" s="2"/>
      <c r="AX119" s="34"/>
      <c r="AY119" s="2"/>
      <c r="AZ119" s="2"/>
      <c r="BA119" s="33"/>
      <c r="BB119" s="33"/>
      <c r="BC119" s="2"/>
      <c r="BD119" s="2"/>
      <c r="BE119" s="2"/>
      <c r="BF119" s="2"/>
      <c r="BG119" s="2"/>
      <c r="BH119" s="2"/>
      <c r="BI119" s="2"/>
      <c r="BJ119" s="2"/>
      <c r="BK119" s="2"/>
      <c r="BL119" s="2"/>
      <c r="BM119" s="2"/>
      <c r="BN119" s="2"/>
      <c r="BO119" s="2"/>
    </row>
    <row r="120" spans="1:67" ht="43.5" customHeight="1">
      <c r="A120" s="338"/>
      <c r="B120" s="338"/>
      <c r="C120" s="338"/>
      <c r="D120" s="338"/>
      <c r="E120" s="338"/>
      <c r="F120" s="37"/>
      <c r="G120" s="339"/>
      <c r="H120" s="37"/>
      <c r="I120" s="37"/>
      <c r="J120" s="37"/>
      <c r="K120" s="37"/>
      <c r="L120" s="37"/>
      <c r="M120" s="37"/>
      <c r="N120" s="37"/>
      <c r="O120" s="37"/>
      <c r="P120" s="37"/>
      <c r="Q120" s="339"/>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2"/>
      <c r="AR120" s="33"/>
      <c r="AS120" s="2"/>
      <c r="AT120" s="2"/>
      <c r="AU120" s="2"/>
      <c r="AV120" s="2"/>
      <c r="AW120" s="2"/>
      <c r="AX120" s="34"/>
      <c r="AY120" s="2"/>
      <c r="AZ120" s="2"/>
      <c r="BA120" s="33"/>
      <c r="BB120" s="33"/>
      <c r="BC120" s="2"/>
      <c r="BD120" s="2"/>
      <c r="BE120" s="2"/>
      <c r="BF120" s="2"/>
      <c r="BG120" s="2"/>
      <c r="BH120" s="2"/>
      <c r="BI120" s="2"/>
      <c r="BJ120" s="2"/>
      <c r="BK120" s="2"/>
      <c r="BL120" s="2"/>
      <c r="BM120" s="2"/>
      <c r="BN120" s="2"/>
      <c r="BO120" s="2"/>
    </row>
    <row r="121" spans="1:67" ht="43.5" customHeight="1">
      <c r="A121" s="338"/>
      <c r="B121" s="338"/>
      <c r="C121" s="338"/>
      <c r="D121" s="338"/>
      <c r="E121" s="338"/>
      <c r="F121" s="37"/>
      <c r="G121" s="339"/>
      <c r="H121" s="37"/>
      <c r="I121" s="37"/>
      <c r="J121" s="37"/>
      <c r="K121" s="37"/>
      <c r="L121" s="37"/>
      <c r="M121" s="37"/>
      <c r="N121" s="37"/>
      <c r="O121" s="37"/>
      <c r="P121" s="37"/>
      <c r="Q121" s="339"/>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2"/>
      <c r="AR121" s="33"/>
      <c r="AS121" s="2"/>
      <c r="AT121" s="2"/>
      <c r="AU121" s="2"/>
      <c r="AV121" s="2"/>
      <c r="AW121" s="2"/>
      <c r="AX121" s="34"/>
      <c r="AY121" s="2"/>
      <c r="AZ121" s="2"/>
      <c r="BA121" s="33"/>
      <c r="BB121" s="33"/>
      <c r="BC121" s="2"/>
      <c r="BD121" s="2"/>
      <c r="BE121" s="2"/>
      <c r="BF121" s="2"/>
      <c r="BG121" s="2"/>
      <c r="BH121" s="2"/>
      <c r="BI121" s="2"/>
      <c r="BJ121" s="2"/>
      <c r="BK121" s="2"/>
      <c r="BL121" s="2"/>
      <c r="BM121" s="2"/>
      <c r="BN121" s="2"/>
      <c r="BO121" s="2"/>
    </row>
    <row r="122" spans="1:67" ht="43.5" customHeight="1">
      <c r="A122" s="338"/>
      <c r="B122" s="338"/>
      <c r="C122" s="338"/>
      <c r="D122" s="338"/>
      <c r="E122" s="338"/>
      <c r="F122" s="37"/>
      <c r="G122" s="339"/>
      <c r="H122" s="37"/>
      <c r="I122" s="37"/>
      <c r="J122" s="37"/>
      <c r="K122" s="37"/>
      <c r="L122" s="37"/>
      <c r="M122" s="37"/>
      <c r="N122" s="37"/>
      <c r="O122" s="37"/>
      <c r="P122" s="37"/>
      <c r="Q122" s="339"/>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2"/>
      <c r="AR122" s="33"/>
      <c r="AS122" s="2"/>
      <c r="AT122" s="2"/>
      <c r="AU122" s="2"/>
      <c r="AV122" s="2"/>
      <c r="AW122" s="2"/>
      <c r="AX122" s="34"/>
      <c r="AY122" s="2"/>
      <c r="AZ122" s="2"/>
      <c r="BA122" s="33"/>
      <c r="BB122" s="33"/>
      <c r="BC122" s="2"/>
      <c r="BD122" s="2"/>
      <c r="BE122" s="2"/>
      <c r="BF122" s="2"/>
      <c r="BG122" s="2"/>
      <c r="BH122" s="2"/>
      <c r="BI122" s="2"/>
      <c r="BJ122" s="2"/>
      <c r="BK122" s="2"/>
      <c r="BL122" s="2"/>
      <c r="BM122" s="2"/>
      <c r="BN122" s="2"/>
      <c r="BO122" s="2"/>
    </row>
    <row r="123" spans="1:67" ht="43.5" customHeight="1">
      <c r="A123" s="338"/>
      <c r="B123" s="338"/>
      <c r="C123" s="338"/>
      <c r="D123" s="338"/>
      <c r="E123" s="338"/>
      <c r="F123" s="37"/>
      <c r="G123" s="339"/>
      <c r="H123" s="37"/>
      <c r="I123" s="37"/>
      <c r="J123" s="37"/>
      <c r="K123" s="37"/>
      <c r="L123" s="37"/>
      <c r="M123" s="37"/>
      <c r="N123" s="37"/>
      <c r="O123" s="37"/>
      <c r="P123" s="37"/>
      <c r="Q123" s="339"/>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2"/>
      <c r="AR123" s="33"/>
      <c r="AS123" s="2"/>
      <c r="AT123" s="2"/>
      <c r="AU123" s="2"/>
      <c r="AV123" s="2"/>
      <c r="AW123" s="2"/>
      <c r="AX123" s="34"/>
      <c r="AY123" s="2"/>
      <c r="AZ123" s="2"/>
      <c r="BA123" s="33"/>
      <c r="BB123" s="33"/>
      <c r="BC123" s="2"/>
      <c r="BD123" s="2"/>
      <c r="BE123" s="2"/>
      <c r="BF123" s="2"/>
      <c r="BG123" s="2"/>
      <c r="BH123" s="2"/>
      <c r="BI123" s="2"/>
      <c r="BJ123" s="2"/>
      <c r="BK123" s="2"/>
      <c r="BL123" s="2"/>
      <c r="BM123" s="2"/>
      <c r="BN123" s="2"/>
      <c r="BO123" s="2"/>
    </row>
    <row r="124" spans="1:67" ht="43.5" customHeight="1">
      <c r="A124" s="338"/>
      <c r="B124" s="338"/>
      <c r="C124" s="338"/>
      <c r="D124" s="338"/>
      <c r="E124" s="338"/>
      <c r="F124" s="37"/>
      <c r="G124" s="339"/>
      <c r="H124" s="37"/>
      <c r="I124" s="37"/>
      <c r="J124" s="37"/>
      <c r="K124" s="37"/>
      <c r="L124" s="37"/>
      <c r="M124" s="37"/>
      <c r="N124" s="37"/>
      <c r="O124" s="37"/>
      <c r="P124" s="37"/>
      <c r="Q124" s="339"/>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2"/>
      <c r="AR124" s="33"/>
      <c r="AS124" s="2"/>
      <c r="AT124" s="2"/>
      <c r="AU124" s="2"/>
      <c r="AV124" s="2"/>
      <c r="AW124" s="2"/>
      <c r="AX124" s="34"/>
      <c r="AY124" s="2"/>
      <c r="AZ124" s="2"/>
      <c r="BA124" s="33"/>
      <c r="BB124" s="33"/>
      <c r="BC124" s="2"/>
      <c r="BD124" s="2"/>
      <c r="BE124" s="2"/>
      <c r="BF124" s="2"/>
      <c r="BG124" s="2"/>
      <c r="BH124" s="2"/>
      <c r="BI124" s="2"/>
      <c r="BJ124" s="2"/>
      <c r="BK124" s="2"/>
      <c r="BL124" s="2"/>
      <c r="BM124" s="2"/>
      <c r="BN124" s="2"/>
      <c r="BO124" s="2"/>
    </row>
    <row r="125" spans="1:67" ht="43.5" customHeight="1">
      <c r="A125" s="338"/>
      <c r="B125" s="338"/>
      <c r="C125" s="338"/>
      <c r="D125" s="338"/>
      <c r="E125" s="338"/>
      <c r="F125" s="37"/>
      <c r="G125" s="339"/>
      <c r="H125" s="37"/>
      <c r="I125" s="37"/>
      <c r="J125" s="37"/>
      <c r="K125" s="37"/>
      <c r="L125" s="37"/>
      <c r="M125" s="37"/>
      <c r="N125" s="37"/>
      <c r="O125" s="37"/>
      <c r="P125" s="37"/>
      <c r="Q125" s="339"/>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2"/>
      <c r="AR125" s="33"/>
      <c r="AS125" s="2"/>
      <c r="AT125" s="2"/>
      <c r="AU125" s="2"/>
      <c r="AV125" s="2"/>
      <c r="AW125" s="2"/>
      <c r="AX125" s="34"/>
      <c r="AY125" s="2"/>
      <c r="AZ125" s="2"/>
      <c r="BA125" s="33"/>
      <c r="BB125" s="33"/>
      <c r="BC125" s="2"/>
      <c r="BD125" s="2"/>
      <c r="BE125" s="2"/>
      <c r="BF125" s="2"/>
      <c r="BG125" s="2"/>
      <c r="BH125" s="2"/>
      <c r="BI125" s="2"/>
      <c r="BJ125" s="2"/>
      <c r="BK125" s="2"/>
      <c r="BL125" s="2"/>
      <c r="BM125" s="2"/>
      <c r="BN125" s="2"/>
      <c r="BO125" s="2"/>
    </row>
    <row r="126" spans="1:67" ht="43.5" customHeight="1">
      <c r="A126" s="338"/>
      <c r="B126" s="338"/>
      <c r="C126" s="338"/>
      <c r="D126" s="338"/>
      <c r="E126" s="338"/>
      <c r="F126" s="37"/>
      <c r="G126" s="339"/>
      <c r="H126" s="37"/>
      <c r="I126" s="37"/>
      <c r="J126" s="37"/>
      <c r="K126" s="37"/>
      <c r="L126" s="37"/>
      <c r="M126" s="37"/>
      <c r="N126" s="37"/>
      <c r="O126" s="37"/>
      <c r="P126" s="37"/>
      <c r="Q126" s="339"/>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2"/>
      <c r="AR126" s="33"/>
      <c r="AS126" s="2"/>
      <c r="AT126" s="2"/>
      <c r="AU126" s="2"/>
      <c r="AV126" s="2"/>
      <c r="AW126" s="2"/>
      <c r="AX126" s="34"/>
      <c r="AY126" s="2"/>
      <c r="AZ126" s="2"/>
      <c r="BA126" s="33"/>
      <c r="BB126" s="33"/>
      <c r="BC126" s="2"/>
      <c r="BD126" s="2"/>
      <c r="BE126" s="2"/>
      <c r="BF126" s="2"/>
      <c r="BG126" s="2"/>
      <c r="BH126" s="2"/>
      <c r="BI126" s="2"/>
      <c r="BJ126" s="2"/>
      <c r="BK126" s="2"/>
      <c r="BL126" s="2"/>
      <c r="BM126" s="2"/>
      <c r="BN126" s="2"/>
      <c r="BO126" s="2"/>
    </row>
    <row r="127" spans="1:67" ht="43.5" customHeight="1">
      <c r="A127" s="338"/>
      <c r="B127" s="338"/>
      <c r="C127" s="338"/>
      <c r="D127" s="338"/>
      <c r="E127" s="338"/>
      <c r="F127" s="37"/>
      <c r="G127" s="339"/>
      <c r="H127" s="37"/>
      <c r="I127" s="37"/>
      <c r="J127" s="37"/>
      <c r="K127" s="37"/>
      <c r="L127" s="37"/>
      <c r="M127" s="37"/>
      <c r="N127" s="37"/>
      <c r="O127" s="37"/>
      <c r="P127" s="37"/>
      <c r="Q127" s="339"/>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2"/>
      <c r="AR127" s="33"/>
      <c r="AS127" s="2"/>
      <c r="AT127" s="2"/>
      <c r="AU127" s="2"/>
      <c r="AV127" s="2"/>
      <c r="AW127" s="2"/>
      <c r="AX127" s="34"/>
      <c r="AY127" s="2"/>
      <c r="AZ127" s="2"/>
      <c r="BA127" s="33"/>
      <c r="BB127" s="33"/>
      <c r="BC127" s="2"/>
      <c r="BD127" s="2"/>
      <c r="BE127" s="2"/>
      <c r="BF127" s="2"/>
      <c r="BG127" s="2"/>
      <c r="BH127" s="2"/>
      <c r="BI127" s="2"/>
      <c r="BJ127" s="2"/>
      <c r="BK127" s="2"/>
      <c r="BL127" s="2"/>
      <c r="BM127" s="2"/>
      <c r="BN127" s="2"/>
      <c r="BO127" s="2"/>
    </row>
    <row r="128" spans="1:67" ht="43.5" customHeight="1">
      <c r="A128" s="338"/>
      <c r="B128" s="338"/>
      <c r="C128" s="338"/>
      <c r="D128" s="338"/>
      <c r="E128" s="338"/>
      <c r="F128" s="37"/>
      <c r="G128" s="339"/>
      <c r="H128" s="37"/>
      <c r="I128" s="37"/>
      <c r="J128" s="37"/>
      <c r="K128" s="37"/>
      <c r="L128" s="37"/>
      <c r="M128" s="37"/>
      <c r="N128" s="37"/>
      <c r="O128" s="37"/>
      <c r="P128" s="37"/>
      <c r="Q128" s="339"/>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2"/>
      <c r="AR128" s="33"/>
      <c r="AS128" s="2"/>
      <c r="AT128" s="2"/>
      <c r="AU128" s="2"/>
      <c r="AV128" s="2"/>
      <c r="AW128" s="2"/>
      <c r="AX128" s="34"/>
      <c r="AY128" s="2"/>
      <c r="AZ128" s="2"/>
      <c r="BA128" s="33"/>
      <c r="BB128" s="33"/>
      <c r="BC128" s="2"/>
      <c r="BD128" s="2"/>
      <c r="BE128" s="2"/>
      <c r="BF128" s="2"/>
      <c r="BG128" s="2"/>
      <c r="BH128" s="2"/>
      <c r="BI128" s="2"/>
      <c r="BJ128" s="2"/>
      <c r="BK128" s="2"/>
      <c r="BL128" s="2"/>
      <c r="BM128" s="2"/>
      <c r="BN128" s="2"/>
      <c r="BO128" s="2"/>
    </row>
    <row r="129" spans="1:67" ht="43.5" customHeight="1">
      <c r="A129" s="338"/>
      <c r="B129" s="338"/>
      <c r="C129" s="338"/>
      <c r="D129" s="338"/>
      <c r="E129" s="338"/>
      <c r="F129" s="37"/>
      <c r="G129" s="339"/>
      <c r="H129" s="37"/>
      <c r="I129" s="37"/>
      <c r="J129" s="37"/>
      <c r="K129" s="37"/>
      <c r="L129" s="37"/>
      <c r="M129" s="37"/>
      <c r="N129" s="37"/>
      <c r="O129" s="37"/>
      <c r="P129" s="37"/>
      <c r="Q129" s="339"/>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2"/>
      <c r="AR129" s="33"/>
      <c r="AS129" s="2"/>
      <c r="AT129" s="2"/>
      <c r="AU129" s="2"/>
      <c r="AV129" s="2"/>
      <c r="AW129" s="2"/>
      <c r="AX129" s="34"/>
      <c r="AY129" s="2"/>
      <c r="AZ129" s="2"/>
      <c r="BA129" s="33"/>
      <c r="BB129" s="33"/>
      <c r="BC129" s="2"/>
      <c r="BD129" s="2"/>
      <c r="BE129" s="2"/>
      <c r="BF129" s="2"/>
      <c r="BG129" s="2"/>
      <c r="BH129" s="2"/>
      <c r="BI129" s="2"/>
      <c r="BJ129" s="2"/>
      <c r="BK129" s="2"/>
      <c r="BL129" s="2"/>
      <c r="BM129" s="2"/>
      <c r="BN129" s="2"/>
      <c r="BO129" s="2"/>
    </row>
    <row r="130" spans="1:67" ht="43.5" customHeight="1">
      <c r="A130" s="338"/>
      <c r="B130" s="338"/>
      <c r="C130" s="338"/>
      <c r="D130" s="338"/>
      <c r="E130" s="338"/>
      <c r="F130" s="37"/>
      <c r="G130" s="339"/>
      <c r="H130" s="37"/>
      <c r="I130" s="37"/>
      <c r="J130" s="37"/>
      <c r="K130" s="37"/>
      <c r="L130" s="37"/>
      <c r="M130" s="37"/>
      <c r="N130" s="37"/>
      <c r="O130" s="37"/>
      <c r="P130" s="37"/>
      <c r="Q130" s="339"/>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2"/>
      <c r="AR130" s="33"/>
      <c r="AS130" s="2"/>
      <c r="AT130" s="2"/>
      <c r="AU130" s="2"/>
      <c r="AV130" s="2"/>
      <c r="AW130" s="2"/>
      <c r="AX130" s="34"/>
      <c r="AY130" s="2"/>
      <c r="AZ130" s="2"/>
      <c r="BA130" s="33"/>
      <c r="BB130" s="33"/>
      <c r="BC130" s="2"/>
      <c r="BD130" s="2"/>
      <c r="BE130" s="2"/>
      <c r="BF130" s="2"/>
      <c r="BG130" s="2"/>
      <c r="BH130" s="2"/>
      <c r="BI130" s="2"/>
      <c r="BJ130" s="2"/>
      <c r="BK130" s="2"/>
      <c r="BL130" s="2"/>
      <c r="BM130" s="2"/>
      <c r="BN130" s="2"/>
      <c r="BO130" s="2"/>
    </row>
    <row r="131" spans="1:67" ht="43.5" customHeight="1">
      <c r="A131" s="338"/>
      <c r="B131" s="338"/>
      <c r="C131" s="338"/>
      <c r="D131" s="338"/>
      <c r="E131" s="338"/>
      <c r="F131" s="37"/>
      <c r="G131" s="339"/>
      <c r="H131" s="37"/>
      <c r="I131" s="37"/>
      <c r="J131" s="37"/>
      <c r="K131" s="37"/>
      <c r="L131" s="37"/>
      <c r="M131" s="37"/>
      <c r="N131" s="37"/>
      <c r="O131" s="37"/>
      <c r="P131" s="37"/>
      <c r="Q131" s="339"/>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2"/>
      <c r="AR131" s="33"/>
      <c r="AS131" s="2"/>
      <c r="AT131" s="2"/>
      <c r="AU131" s="2"/>
      <c r="AV131" s="2"/>
      <c r="AW131" s="2"/>
      <c r="AX131" s="34"/>
      <c r="AY131" s="2"/>
      <c r="AZ131" s="2"/>
      <c r="BA131" s="33"/>
      <c r="BB131" s="33"/>
      <c r="BC131" s="2"/>
      <c r="BD131" s="2"/>
      <c r="BE131" s="2"/>
      <c r="BF131" s="2"/>
      <c r="BG131" s="2"/>
      <c r="BH131" s="2"/>
      <c r="BI131" s="2"/>
      <c r="BJ131" s="2"/>
      <c r="BK131" s="2"/>
      <c r="BL131" s="2"/>
      <c r="BM131" s="2"/>
      <c r="BN131" s="2"/>
      <c r="BO131" s="2"/>
    </row>
    <row r="132" spans="1:67" ht="43.5" customHeight="1">
      <c r="A132" s="338"/>
      <c r="B132" s="338"/>
      <c r="C132" s="338"/>
      <c r="D132" s="338"/>
      <c r="E132" s="338"/>
      <c r="F132" s="37"/>
      <c r="G132" s="339"/>
      <c r="H132" s="37"/>
      <c r="I132" s="37"/>
      <c r="J132" s="37"/>
      <c r="K132" s="37"/>
      <c r="L132" s="37"/>
      <c r="M132" s="37"/>
      <c r="N132" s="37"/>
      <c r="O132" s="37"/>
      <c r="P132" s="37"/>
      <c r="Q132" s="339"/>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2"/>
      <c r="AR132" s="33"/>
      <c r="AS132" s="2"/>
      <c r="AT132" s="2"/>
      <c r="AU132" s="2"/>
      <c r="AV132" s="2"/>
      <c r="AW132" s="2"/>
      <c r="AX132" s="34"/>
      <c r="AY132" s="2"/>
      <c r="AZ132" s="2"/>
      <c r="BA132" s="33"/>
      <c r="BB132" s="33"/>
      <c r="BC132" s="2"/>
      <c r="BD132" s="2"/>
      <c r="BE132" s="2"/>
      <c r="BF132" s="2"/>
      <c r="BG132" s="2"/>
      <c r="BH132" s="2"/>
      <c r="BI132" s="2"/>
      <c r="BJ132" s="2"/>
      <c r="BK132" s="2"/>
      <c r="BL132" s="2"/>
      <c r="BM132" s="2"/>
      <c r="BN132" s="2"/>
      <c r="BO132" s="2"/>
    </row>
    <row r="133" spans="1:67" ht="43.5" customHeight="1">
      <c r="A133" s="338"/>
      <c r="B133" s="338"/>
      <c r="C133" s="338"/>
      <c r="D133" s="338"/>
      <c r="E133" s="338"/>
      <c r="F133" s="37"/>
      <c r="G133" s="339"/>
      <c r="H133" s="37"/>
      <c r="I133" s="37"/>
      <c r="J133" s="37"/>
      <c r="K133" s="37"/>
      <c r="L133" s="37"/>
      <c r="M133" s="37"/>
      <c r="N133" s="37"/>
      <c r="O133" s="37"/>
      <c r="P133" s="37"/>
      <c r="Q133" s="339"/>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2"/>
      <c r="AR133" s="33"/>
      <c r="AS133" s="2"/>
      <c r="AT133" s="2"/>
      <c r="AU133" s="2"/>
      <c r="AV133" s="2"/>
      <c r="AW133" s="2"/>
      <c r="AX133" s="34"/>
      <c r="AY133" s="2"/>
      <c r="AZ133" s="2"/>
      <c r="BA133" s="33"/>
      <c r="BB133" s="33"/>
      <c r="BC133" s="2"/>
      <c r="BD133" s="2"/>
      <c r="BE133" s="2"/>
      <c r="BF133" s="2"/>
      <c r="BG133" s="2"/>
      <c r="BH133" s="2"/>
      <c r="BI133" s="2"/>
      <c r="BJ133" s="2"/>
      <c r="BK133" s="2"/>
      <c r="BL133" s="2"/>
      <c r="BM133" s="2"/>
      <c r="BN133" s="2"/>
      <c r="BO133" s="2"/>
    </row>
    <row r="134" spans="1:67" ht="43.5" customHeight="1">
      <c r="A134" s="338"/>
      <c r="B134" s="338"/>
      <c r="C134" s="338"/>
      <c r="D134" s="338"/>
      <c r="E134" s="338"/>
      <c r="F134" s="37"/>
      <c r="G134" s="339"/>
      <c r="H134" s="37"/>
      <c r="I134" s="37"/>
      <c r="J134" s="37"/>
      <c r="K134" s="37"/>
      <c r="L134" s="37"/>
      <c r="M134" s="37"/>
      <c r="N134" s="37"/>
      <c r="O134" s="37"/>
      <c r="P134" s="37"/>
      <c r="Q134" s="339"/>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2"/>
      <c r="AR134" s="33"/>
      <c r="AS134" s="2"/>
      <c r="AT134" s="2"/>
      <c r="AU134" s="2"/>
      <c r="AV134" s="2"/>
      <c r="AW134" s="2"/>
      <c r="AX134" s="34"/>
      <c r="AY134" s="2"/>
      <c r="AZ134" s="2"/>
      <c r="BA134" s="33"/>
      <c r="BB134" s="33"/>
      <c r="BC134" s="2"/>
      <c r="BD134" s="2"/>
      <c r="BE134" s="2"/>
      <c r="BF134" s="2"/>
      <c r="BG134" s="2"/>
      <c r="BH134" s="2"/>
      <c r="BI134" s="2"/>
      <c r="BJ134" s="2"/>
      <c r="BK134" s="2"/>
      <c r="BL134" s="2"/>
      <c r="BM134" s="2"/>
      <c r="BN134" s="2"/>
      <c r="BO134" s="2"/>
    </row>
    <row r="135" spans="1:67" ht="43.5" customHeight="1">
      <c r="A135" s="338"/>
      <c r="B135" s="338"/>
      <c r="C135" s="338"/>
      <c r="D135" s="338"/>
      <c r="E135" s="338"/>
      <c r="F135" s="37"/>
      <c r="G135" s="339"/>
      <c r="H135" s="37"/>
      <c r="I135" s="37"/>
      <c r="J135" s="37"/>
      <c r="K135" s="37"/>
      <c r="L135" s="37"/>
      <c r="M135" s="37"/>
      <c r="N135" s="37"/>
      <c r="O135" s="37"/>
      <c r="P135" s="37"/>
      <c r="Q135" s="339"/>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2"/>
      <c r="AR135" s="33"/>
      <c r="AS135" s="2"/>
      <c r="AT135" s="2"/>
      <c r="AU135" s="2"/>
      <c r="AV135" s="2"/>
      <c r="AW135" s="2"/>
      <c r="AX135" s="34"/>
      <c r="AY135" s="2"/>
      <c r="AZ135" s="2"/>
      <c r="BA135" s="33"/>
      <c r="BB135" s="33"/>
      <c r="BC135" s="2"/>
      <c r="BD135" s="2"/>
      <c r="BE135" s="2"/>
      <c r="BF135" s="2"/>
      <c r="BG135" s="2"/>
      <c r="BH135" s="2"/>
      <c r="BI135" s="2"/>
      <c r="BJ135" s="2"/>
      <c r="BK135" s="2"/>
      <c r="BL135" s="2"/>
      <c r="BM135" s="2"/>
      <c r="BN135" s="2"/>
      <c r="BO135" s="2"/>
    </row>
    <row r="136" spans="1:67" ht="43.5" customHeight="1">
      <c r="A136" s="338"/>
      <c r="B136" s="338"/>
      <c r="C136" s="338"/>
      <c r="D136" s="338"/>
      <c r="E136" s="338"/>
      <c r="F136" s="37"/>
      <c r="G136" s="339"/>
      <c r="H136" s="37"/>
      <c r="I136" s="37"/>
      <c r="J136" s="37"/>
      <c r="K136" s="37"/>
      <c r="L136" s="37"/>
      <c r="M136" s="37"/>
      <c r="N136" s="37"/>
      <c r="O136" s="37"/>
      <c r="P136" s="37"/>
      <c r="Q136" s="339"/>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2"/>
      <c r="AR136" s="33"/>
      <c r="AS136" s="2"/>
      <c r="AT136" s="2"/>
      <c r="AU136" s="2"/>
      <c r="AV136" s="2"/>
      <c r="AW136" s="2"/>
      <c r="AX136" s="34"/>
      <c r="AY136" s="2"/>
      <c r="AZ136" s="2"/>
      <c r="BA136" s="33"/>
      <c r="BB136" s="33"/>
      <c r="BC136" s="2"/>
      <c r="BD136" s="2"/>
      <c r="BE136" s="2"/>
      <c r="BF136" s="2"/>
      <c r="BG136" s="2"/>
      <c r="BH136" s="2"/>
      <c r="BI136" s="2"/>
      <c r="BJ136" s="2"/>
      <c r="BK136" s="2"/>
      <c r="BL136" s="2"/>
      <c r="BM136" s="2"/>
      <c r="BN136" s="2"/>
      <c r="BO136" s="2"/>
    </row>
    <row r="137" spans="1:67" ht="43.5" customHeight="1">
      <c r="A137" s="338"/>
      <c r="B137" s="338"/>
      <c r="C137" s="338"/>
      <c r="D137" s="338"/>
      <c r="E137" s="338"/>
      <c r="F137" s="37"/>
      <c r="G137" s="339"/>
      <c r="H137" s="37"/>
      <c r="I137" s="37"/>
      <c r="J137" s="37"/>
      <c r="K137" s="37"/>
      <c r="L137" s="37"/>
      <c r="M137" s="37"/>
      <c r="N137" s="37"/>
      <c r="O137" s="37"/>
      <c r="P137" s="37"/>
      <c r="Q137" s="339"/>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2"/>
      <c r="AR137" s="33"/>
      <c r="AS137" s="2"/>
      <c r="AT137" s="2"/>
      <c r="AU137" s="2"/>
      <c r="AV137" s="2"/>
      <c r="AW137" s="2"/>
      <c r="AX137" s="34"/>
      <c r="AY137" s="2"/>
      <c r="AZ137" s="2"/>
      <c r="BA137" s="33"/>
      <c r="BB137" s="33"/>
      <c r="BC137" s="2"/>
      <c r="BD137" s="2"/>
      <c r="BE137" s="2"/>
      <c r="BF137" s="2"/>
      <c r="BG137" s="2"/>
      <c r="BH137" s="2"/>
      <c r="BI137" s="2"/>
      <c r="BJ137" s="2"/>
      <c r="BK137" s="2"/>
      <c r="BL137" s="2"/>
      <c r="BM137" s="2"/>
      <c r="BN137" s="2"/>
      <c r="BO137" s="2"/>
    </row>
    <row r="138" spans="1:67" ht="43.5" customHeight="1">
      <c r="A138" s="338"/>
      <c r="B138" s="338"/>
      <c r="C138" s="338"/>
      <c r="D138" s="338"/>
      <c r="E138" s="338"/>
      <c r="F138" s="37"/>
      <c r="G138" s="339"/>
      <c r="H138" s="37"/>
      <c r="I138" s="37"/>
      <c r="J138" s="37"/>
      <c r="K138" s="37"/>
      <c r="L138" s="37"/>
      <c r="M138" s="37"/>
      <c r="N138" s="37"/>
      <c r="O138" s="37"/>
      <c r="P138" s="37"/>
      <c r="Q138" s="339"/>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2"/>
      <c r="AR138" s="33"/>
      <c r="AS138" s="2"/>
      <c r="AT138" s="2"/>
      <c r="AU138" s="2"/>
      <c r="AV138" s="2"/>
      <c r="AW138" s="2"/>
      <c r="AX138" s="34"/>
      <c r="AY138" s="2"/>
      <c r="AZ138" s="2"/>
      <c r="BA138" s="33"/>
      <c r="BB138" s="33"/>
      <c r="BC138" s="2"/>
      <c r="BD138" s="2"/>
      <c r="BE138" s="2"/>
      <c r="BF138" s="2"/>
      <c r="BG138" s="2"/>
      <c r="BH138" s="2"/>
      <c r="BI138" s="2"/>
      <c r="BJ138" s="2"/>
      <c r="BK138" s="2"/>
      <c r="BL138" s="2"/>
      <c r="BM138" s="2"/>
      <c r="BN138" s="2"/>
      <c r="BO138" s="2"/>
    </row>
    <row r="139" spans="1:67" ht="43.5" customHeight="1">
      <c r="A139" s="338"/>
      <c r="B139" s="338"/>
      <c r="C139" s="338"/>
      <c r="D139" s="338"/>
      <c r="E139" s="338"/>
      <c r="F139" s="37"/>
      <c r="G139" s="339"/>
      <c r="H139" s="37"/>
      <c r="I139" s="37"/>
      <c r="J139" s="37"/>
      <c r="K139" s="37"/>
      <c r="L139" s="37"/>
      <c r="M139" s="37"/>
      <c r="N139" s="37"/>
      <c r="O139" s="37"/>
      <c r="P139" s="37"/>
      <c r="Q139" s="339"/>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2"/>
      <c r="AR139" s="33"/>
      <c r="AS139" s="2"/>
      <c r="AT139" s="2"/>
      <c r="AU139" s="2"/>
      <c r="AV139" s="2"/>
      <c r="AW139" s="2"/>
      <c r="AX139" s="34"/>
      <c r="AY139" s="2"/>
      <c r="AZ139" s="2"/>
      <c r="BA139" s="33"/>
      <c r="BB139" s="33"/>
      <c r="BC139" s="2"/>
      <c r="BD139" s="2"/>
      <c r="BE139" s="2"/>
      <c r="BF139" s="2"/>
      <c r="BG139" s="2"/>
      <c r="BH139" s="2"/>
      <c r="BI139" s="2"/>
      <c r="BJ139" s="2"/>
      <c r="BK139" s="2"/>
      <c r="BL139" s="2"/>
      <c r="BM139" s="2"/>
      <c r="BN139" s="2"/>
      <c r="BO139" s="2"/>
    </row>
    <row r="140" spans="1:67" ht="43.5" customHeight="1">
      <c r="A140" s="338"/>
      <c r="B140" s="338"/>
      <c r="C140" s="338"/>
      <c r="D140" s="338"/>
      <c r="E140" s="338"/>
      <c r="F140" s="37"/>
      <c r="G140" s="339"/>
      <c r="H140" s="37"/>
      <c r="I140" s="37"/>
      <c r="J140" s="37"/>
      <c r="K140" s="37"/>
      <c r="L140" s="37"/>
      <c r="M140" s="37"/>
      <c r="N140" s="37"/>
      <c r="O140" s="37"/>
      <c r="P140" s="37"/>
      <c r="Q140" s="339"/>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2"/>
      <c r="AR140" s="33"/>
      <c r="AS140" s="2"/>
      <c r="AT140" s="2"/>
      <c r="AU140" s="2"/>
      <c r="AV140" s="2"/>
      <c r="AW140" s="2"/>
      <c r="AX140" s="34"/>
      <c r="AY140" s="2"/>
      <c r="AZ140" s="2"/>
      <c r="BA140" s="33"/>
      <c r="BB140" s="33"/>
      <c r="BC140" s="2"/>
      <c r="BD140" s="2"/>
      <c r="BE140" s="2"/>
      <c r="BF140" s="2"/>
      <c r="BG140" s="2"/>
      <c r="BH140" s="2"/>
      <c r="BI140" s="2"/>
      <c r="BJ140" s="2"/>
      <c r="BK140" s="2"/>
      <c r="BL140" s="2"/>
      <c r="BM140" s="2"/>
      <c r="BN140" s="2"/>
      <c r="BO140" s="2"/>
    </row>
    <row r="141" spans="1:67" ht="43.5" customHeight="1">
      <c r="A141" s="338"/>
      <c r="B141" s="338"/>
      <c r="C141" s="338"/>
      <c r="D141" s="338"/>
      <c r="E141" s="338"/>
      <c r="F141" s="37"/>
      <c r="G141" s="339"/>
      <c r="H141" s="37"/>
      <c r="I141" s="37"/>
      <c r="J141" s="37"/>
      <c r="K141" s="37"/>
      <c r="L141" s="37"/>
      <c r="M141" s="37"/>
      <c r="N141" s="37"/>
      <c r="O141" s="37"/>
      <c r="P141" s="37"/>
      <c r="Q141" s="339"/>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2"/>
      <c r="AR141" s="33"/>
      <c r="AS141" s="2"/>
      <c r="AT141" s="2"/>
      <c r="AU141" s="2"/>
      <c r="AV141" s="2"/>
      <c r="AW141" s="2"/>
      <c r="AX141" s="34"/>
      <c r="AY141" s="2"/>
      <c r="AZ141" s="2"/>
      <c r="BA141" s="33"/>
      <c r="BB141" s="33"/>
      <c r="BC141" s="2"/>
      <c r="BD141" s="2"/>
      <c r="BE141" s="2"/>
      <c r="BF141" s="2"/>
      <c r="BG141" s="2"/>
      <c r="BH141" s="2"/>
      <c r="BI141" s="2"/>
      <c r="BJ141" s="2"/>
      <c r="BK141" s="2"/>
      <c r="BL141" s="2"/>
      <c r="BM141" s="2"/>
      <c r="BN141" s="2"/>
      <c r="BO141" s="2"/>
    </row>
    <row r="142" spans="1:67" ht="43.5" customHeight="1">
      <c r="A142" s="338"/>
      <c r="B142" s="338"/>
      <c r="C142" s="338"/>
      <c r="D142" s="338"/>
      <c r="E142" s="338"/>
      <c r="F142" s="37"/>
      <c r="G142" s="339"/>
      <c r="H142" s="37"/>
      <c r="I142" s="37"/>
      <c r="J142" s="37"/>
      <c r="K142" s="37"/>
      <c r="L142" s="37"/>
      <c r="M142" s="37"/>
      <c r="N142" s="37"/>
      <c r="O142" s="37"/>
      <c r="P142" s="37"/>
      <c r="Q142" s="339"/>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2"/>
      <c r="AR142" s="33"/>
      <c r="AS142" s="2"/>
      <c r="AT142" s="2"/>
      <c r="AU142" s="2"/>
      <c r="AV142" s="2"/>
      <c r="AW142" s="2"/>
      <c r="AX142" s="34"/>
      <c r="AY142" s="2"/>
      <c r="AZ142" s="2"/>
      <c r="BA142" s="33"/>
      <c r="BB142" s="33"/>
      <c r="BC142" s="2"/>
      <c r="BD142" s="2"/>
      <c r="BE142" s="2"/>
      <c r="BF142" s="2"/>
      <c r="BG142" s="2"/>
      <c r="BH142" s="2"/>
      <c r="BI142" s="2"/>
      <c r="BJ142" s="2"/>
      <c r="BK142" s="2"/>
      <c r="BL142" s="2"/>
      <c r="BM142" s="2"/>
      <c r="BN142" s="2"/>
      <c r="BO142" s="2"/>
    </row>
    <row r="143" spans="1:67" ht="43.5" customHeight="1">
      <c r="A143" s="338"/>
      <c r="B143" s="338"/>
      <c r="C143" s="338"/>
      <c r="D143" s="338"/>
      <c r="E143" s="338"/>
      <c r="F143" s="37"/>
      <c r="G143" s="339"/>
      <c r="H143" s="37"/>
      <c r="I143" s="37"/>
      <c r="J143" s="37"/>
      <c r="K143" s="37"/>
      <c r="L143" s="37"/>
      <c r="M143" s="37"/>
      <c r="N143" s="37"/>
      <c r="O143" s="37"/>
      <c r="P143" s="37"/>
      <c r="Q143" s="339"/>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2"/>
      <c r="AR143" s="33"/>
      <c r="AS143" s="2"/>
      <c r="AT143" s="2"/>
      <c r="AU143" s="2"/>
      <c r="AV143" s="2"/>
      <c r="AW143" s="2"/>
      <c r="AX143" s="34"/>
      <c r="AY143" s="2"/>
      <c r="AZ143" s="2"/>
      <c r="BA143" s="33"/>
      <c r="BB143" s="33"/>
      <c r="BC143" s="2"/>
      <c r="BD143" s="2"/>
      <c r="BE143" s="2"/>
      <c r="BF143" s="2"/>
      <c r="BG143" s="2"/>
      <c r="BH143" s="2"/>
      <c r="BI143" s="2"/>
      <c r="BJ143" s="2"/>
      <c r="BK143" s="2"/>
      <c r="BL143" s="2"/>
      <c r="BM143" s="2"/>
      <c r="BN143" s="2"/>
      <c r="BO143" s="2"/>
    </row>
    <row r="144" spans="1:67" ht="43.5" customHeight="1">
      <c r="A144" s="338"/>
      <c r="B144" s="338"/>
      <c r="C144" s="338"/>
      <c r="D144" s="338"/>
      <c r="E144" s="338"/>
      <c r="F144" s="37"/>
      <c r="G144" s="339"/>
      <c r="H144" s="37"/>
      <c r="I144" s="37"/>
      <c r="J144" s="37"/>
      <c r="K144" s="37"/>
      <c r="L144" s="37"/>
      <c r="M144" s="37"/>
      <c r="N144" s="37"/>
      <c r="O144" s="37"/>
      <c r="P144" s="37"/>
      <c r="Q144" s="339"/>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2"/>
      <c r="AR144" s="33"/>
      <c r="AS144" s="2"/>
      <c r="AT144" s="2"/>
      <c r="AU144" s="2"/>
      <c r="AV144" s="2"/>
      <c r="AW144" s="2"/>
      <c r="AX144" s="34"/>
      <c r="AY144" s="2"/>
      <c r="AZ144" s="2"/>
      <c r="BA144" s="33"/>
      <c r="BB144" s="33"/>
      <c r="BC144" s="2"/>
      <c r="BD144" s="2"/>
      <c r="BE144" s="2"/>
      <c r="BF144" s="2"/>
      <c r="BG144" s="2"/>
      <c r="BH144" s="2"/>
      <c r="BI144" s="2"/>
      <c r="BJ144" s="2"/>
      <c r="BK144" s="2"/>
      <c r="BL144" s="2"/>
      <c r="BM144" s="2"/>
      <c r="BN144" s="2"/>
      <c r="BO144" s="2"/>
    </row>
    <row r="145" spans="1:67" ht="43.5" customHeight="1">
      <c r="A145" s="338"/>
      <c r="B145" s="338"/>
      <c r="C145" s="338"/>
      <c r="D145" s="338"/>
      <c r="E145" s="338"/>
      <c r="F145" s="37"/>
      <c r="G145" s="339"/>
      <c r="H145" s="37"/>
      <c r="I145" s="37"/>
      <c r="J145" s="37"/>
      <c r="K145" s="37"/>
      <c r="L145" s="37"/>
      <c r="M145" s="37"/>
      <c r="N145" s="37"/>
      <c r="O145" s="37"/>
      <c r="P145" s="37"/>
      <c r="Q145" s="339"/>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2"/>
      <c r="AR145" s="33"/>
      <c r="AS145" s="2"/>
      <c r="AT145" s="2"/>
      <c r="AU145" s="2"/>
      <c r="AV145" s="2"/>
      <c r="AW145" s="2"/>
      <c r="AX145" s="34"/>
      <c r="AY145" s="2"/>
      <c r="AZ145" s="2"/>
      <c r="BA145" s="33"/>
      <c r="BB145" s="33"/>
      <c r="BC145" s="2"/>
      <c r="BD145" s="2"/>
      <c r="BE145" s="2"/>
      <c r="BF145" s="2"/>
      <c r="BG145" s="2"/>
      <c r="BH145" s="2"/>
      <c r="BI145" s="2"/>
      <c r="BJ145" s="2"/>
      <c r="BK145" s="2"/>
      <c r="BL145" s="2"/>
      <c r="BM145" s="2"/>
      <c r="BN145" s="2"/>
      <c r="BO145" s="2"/>
    </row>
    <row r="146" spans="1:67" ht="43.5" customHeight="1">
      <c r="A146" s="338"/>
      <c r="B146" s="338"/>
      <c r="C146" s="338"/>
      <c r="D146" s="338"/>
      <c r="E146" s="338"/>
      <c r="F146" s="37"/>
      <c r="G146" s="339"/>
      <c r="H146" s="37"/>
      <c r="I146" s="37"/>
      <c r="J146" s="37"/>
      <c r="K146" s="37"/>
      <c r="L146" s="37"/>
      <c r="M146" s="37"/>
      <c r="N146" s="37"/>
      <c r="O146" s="37"/>
      <c r="P146" s="37"/>
      <c r="Q146" s="339"/>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2"/>
      <c r="AR146" s="33"/>
      <c r="AS146" s="2"/>
      <c r="AT146" s="2"/>
      <c r="AU146" s="2"/>
      <c r="AV146" s="2"/>
      <c r="AW146" s="2"/>
      <c r="AX146" s="34"/>
      <c r="AY146" s="2"/>
      <c r="AZ146" s="2"/>
      <c r="BA146" s="33"/>
      <c r="BB146" s="33"/>
      <c r="BC146" s="2"/>
      <c r="BD146" s="2"/>
      <c r="BE146" s="2"/>
      <c r="BF146" s="2"/>
      <c r="BG146" s="2"/>
      <c r="BH146" s="2"/>
      <c r="BI146" s="2"/>
      <c r="BJ146" s="2"/>
      <c r="BK146" s="2"/>
      <c r="BL146" s="2"/>
      <c r="BM146" s="2"/>
      <c r="BN146" s="2"/>
      <c r="BO146" s="2"/>
    </row>
    <row r="147" spans="1:67" ht="43.5" customHeight="1">
      <c r="A147" s="338"/>
      <c r="B147" s="338"/>
      <c r="C147" s="338"/>
      <c r="D147" s="338"/>
      <c r="E147" s="338"/>
      <c r="F147" s="37"/>
      <c r="G147" s="339"/>
      <c r="H147" s="37"/>
      <c r="I147" s="37"/>
      <c r="J147" s="37"/>
      <c r="K147" s="37"/>
      <c r="L147" s="37"/>
      <c r="M147" s="37"/>
      <c r="N147" s="37"/>
      <c r="O147" s="37"/>
      <c r="P147" s="37"/>
      <c r="Q147" s="339"/>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2"/>
      <c r="AR147" s="33"/>
      <c r="AS147" s="2"/>
      <c r="AT147" s="2"/>
      <c r="AU147" s="2"/>
      <c r="AV147" s="2"/>
      <c r="AW147" s="2"/>
      <c r="AX147" s="34"/>
      <c r="AY147" s="2"/>
      <c r="AZ147" s="2"/>
      <c r="BA147" s="33"/>
      <c r="BB147" s="33"/>
      <c r="BC147" s="2"/>
      <c r="BD147" s="2"/>
      <c r="BE147" s="2"/>
      <c r="BF147" s="2"/>
      <c r="BG147" s="2"/>
      <c r="BH147" s="2"/>
      <c r="BI147" s="2"/>
      <c r="BJ147" s="2"/>
      <c r="BK147" s="2"/>
      <c r="BL147" s="2"/>
      <c r="BM147" s="2"/>
      <c r="BN147" s="2"/>
      <c r="BO147" s="2"/>
    </row>
    <row r="148" spans="1:67" ht="43.5" customHeight="1">
      <c r="A148" s="338"/>
      <c r="B148" s="338"/>
      <c r="C148" s="338"/>
      <c r="D148" s="338"/>
      <c r="E148" s="338"/>
      <c r="F148" s="37"/>
      <c r="G148" s="339"/>
      <c r="H148" s="37"/>
      <c r="I148" s="37"/>
      <c r="J148" s="37"/>
      <c r="K148" s="37"/>
      <c r="L148" s="37"/>
      <c r="M148" s="37"/>
      <c r="N148" s="37"/>
      <c r="O148" s="37"/>
      <c r="P148" s="37"/>
      <c r="Q148" s="339"/>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2"/>
      <c r="AR148" s="33"/>
      <c r="AS148" s="2"/>
      <c r="AT148" s="2"/>
      <c r="AU148" s="2"/>
      <c r="AV148" s="2"/>
      <c r="AW148" s="2"/>
      <c r="AX148" s="34"/>
      <c r="AY148" s="2"/>
      <c r="AZ148" s="2"/>
      <c r="BA148" s="33"/>
      <c r="BB148" s="33"/>
      <c r="BC148" s="2"/>
      <c r="BD148" s="2"/>
      <c r="BE148" s="2"/>
      <c r="BF148" s="2"/>
      <c r="BG148" s="2"/>
      <c r="BH148" s="2"/>
      <c r="BI148" s="2"/>
      <c r="BJ148" s="2"/>
      <c r="BK148" s="2"/>
      <c r="BL148" s="2"/>
      <c r="BM148" s="2"/>
      <c r="BN148" s="2"/>
      <c r="BO148" s="2"/>
    </row>
    <row r="149" spans="1:67" ht="43.5" customHeight="1">
      <c r="A149" s="338"/>
      <c r="B149" s="338"/>
      <c r="C149" s="338"/>
      <c r="D149" s="338"/>
      <c r="E149" s="338"/>
      <c r="F149" s="37"/>
      <c r="G149" s="339"/>
      <c r="H149" s="37"/>
      <c r="I149" s="37"/>
      <c r="J149" s="37"/>
      <c r="K149" s="37"/>
      <c r="L149" s="37"/>
      <c r="M149" s="37"/>
      <c r="N149" s="37"/>
      <c r="O149" s="37"/>
      <c r="P149" s="37"/>
      <c r="Q149" s="339"/>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2"/>
      <c r="AR149" s="33"/>
      <c r="AS149" s="2"/>
      <c r="AT149" s="2"/>
      <c r="AU149" s="2"/>
      <c r="AV149" s="2"/>
      <c r="AW149" s="2"/>
      <c r="AX149" s="34"/>
      <c r="AY149" s="2"/>
      <c r="AZ149" s="2"/>
      <c r="BA149" s="33"/>
      <c r="BB149" s="33"/>
      <c r="BC149" s="2"/>
      <c r="BD149" s="2"/>
      <c r="BE149" s="2"/>
      <c r="BF149" s="2"/>
      <c r="BG149" s="2"/>
      <c r="BH149" s="2"/>
      <c r="BI149" s="2"/>
      <c r="BJ149" s="2"/>
      <c r="BK149" s="2"/>
      <c r="BL149" s="2"/>
      <c r="BM149" s="2"/>
      <c r="BN149" s="2"/>
      <c r="BO149" s="2"/>
    </row>
    <row r="150" spans="1:67" ht="43.5" customHeight="1">
      <c r="A150" s="338"/>
      <c r="B150" s="338"/>
      <c r="C150" s="338"/>
      <c r="D150" s="338"/>
      <c r="E150" s="338"/>
      <c r="F150" s="37"/>
      <c r="G150" s="339"/>
      <c r="H150" s="37"/>
      <c r="I150" s="37"/>
      <c r="J150" s="37"/>
      <c r="K150" s="37"/>
      <c r="L150" s="37"/>
      <c r="M150" s="37"/>
      <c r="N150" s="37"/>
      <c r="O150" s="37"/>
      <c r="P150" s="37"/>
      <c r="Q150" s="339"/>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2"/>
      <c r="AR150" s="33"/>
      <c r="AS150" s="2"/>
      <c r="AT150" s="2"/>
      <c r="AU150" s="2"/>
      <c r="AV150" s="2"/>
      <c r="AW150" s="2"/>
      <c r="AX150" s="34"/>
      <c r="AY150" s="2"/>
      <c r="AZ150" s="2"/>
      <c r="BA150" s="33"/>
      <c r="BB150" s="33"/>
      <c r="BC150" s="2"/>
      <c r="BD150" s="2"/>
      <c r="BE150" s="2"/>
      <c r="BF150" s="2"/>
      <c r="BG150" s="2"/>
      <c r="BH150" s="2"/>
      <c r="BI150" s="2"/>
      <c r="BJ150" s="2"/>
      <c r="BK150" s="2"/>
      <c r="BL150" s="2"/>
      <c r="BM150" s="2"/>
      <c r="BN150" s="2"/>
      <c r="BO150" s="2"/>
    </row>
    <row r="151" spans="1:67" ht="43.5" customHeight="1">
      <c r="A151" s="338"/>
      <c r="B151" s="338"/>
      <c r="C151" s="338"/>
      <c r="D151" s="338"/>
      <c r="E151" s="338"/>
      <c r="F151" s="37"/>
      <c r="G151" s="339"/>
      <c r="H151" s="37"/>
      <c r="I151" s="37"/>
      <c r="J151" s="37"/>
      <c r="K151" s="37"/>
      <c r="L151" s="37"/>
      <c r="M151" s="37"/>
      <c r="N151" s="37"/>
      <c r="O151" s="37"/>
      <c r="P151" s="37"/>
      <c r="Q151" s="339"/>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2"/>
      <c r="AR151" s="33"/>
      <c r="AS151" s="2"/>
      <c r="AT151" s="2"/>
      <c r="AU151" s="2"/>
      <c r="AV151" s="2"/>
      <c r="AW151" s="2"/>
      <c r="AX151" s="34"/>
      <c r="AY151" s="2"/>
      <c r="AZ151" s="2"/>
      <c r="BA151" s="33"/>
      <c r="BB151" s="33"/>
      <c r="BC151" s="2"/>
      <c r="BD151" s="2"/>
      <c r="BE151" s="2"/>
      <c r="BF151" s="2"/>
      <c r="BG151" s="2"/>
      <c r="BH151" s="2"/>
      <c r="BI151" s="2"/>
      <c r="BJ151" s="2"/>
      <c r="BK151" s="2"/>
      <c r="BL151" s="2"/>
      <c r="BM151" s="2"/>
      <c r="BN151" s="2"/>
      <c r="BO151" s="2"/>
    </row>
    <row r="152" spans="1:67" ht="43.5" customHeight="1">
      <c r="A152" s="338"/>
      <c r="B152" s="338"/>
      <c r="C152" s="338"/>
      <c r="D152" s="338"/>
      <c r="E152" s="338"/>
      <c r="F152" s="37"/>
      <c r="G152" s="339"/>
      <c r="H152" s="37"/>
      <c r="I152" s="37"/>
      <c r="J152" s="37"/>
      <c r="K152" s="37"/>
      <c r="L152" s="37"/>
      <c r="M152" s="37"/>
      <c r="N152" s="37"/>
      <c r="O152" s="37"/>
      <c r="P152" s="37"/>
      <c r="Q152" s="339"/>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2"/>
      <c r="AR152" s="33"/>
      <c r="AS152" s="2"/>
      <c r="AT152" s="2"/>
      <c r="AU152" s="2"/>
      <c r="AV152" s="2"/>
      <c r="AW152" s="2"/>
      <c r="AX152" s="34"/>
      <c r="AY152" s="2"/>
      <c r="AZ152" s="2"/>
      <c r="BA152" s="33"/>
      <c r="BB152" s="33"/>
      <c r="BC152" s="2"/>
      <c r="BD152" s="2"/>
      <c r="BE152" s="2"/>
      <c r="BF152" s="2"/>
      <c r="BG152" s="2"/>
      <c r="BH152" s="2"/>
      <c r="BI152" s="2"/>
      <c r="BJ152" s="2"/>
      <c r="BK152" s="2"/>
      <c r="BL152" s="2"/>
      <c r="BM152" s="2"/>
      <c r="BN152" s="2"/>
      <c r="BO152" s="2"/>
    </row>
    <row r="153" spans="1:67" ht="43.5" customHeight="1">
      <c r="A153" s="338"/>
      <c r="B153" s="338"/>
      <c r="C153" s="338"/>
      <c r="D153" s="338"/>
      <c r="E153" s="338"/>
      <c r="F153" s="37"/>
      <c r="G153" s="339"/>
      <c r="H153" s="37"/>
      <c r="I153" s="37"/>
      <c r="J153" s="37"/>
      <c r="K153" s="37"/>
      <c r="L153" s="37"/>
      <c r="M153" s="37"/>
      <c r="N153" s="37"/>
      <c r="O153" s="37"/>
      <c r="P153" s="37"/>
      <c r="Q153" s="339"/>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2"/>
      <c r="AR153" s="33"/>
      <c r="AS153" s="2"/>
      <c r="AT153" s="2"/>
      <c r="AU153" s="2"/>
      <c r="AV153" s="2"/>
      <c r="AW153" s="2"/>
      <c r="AX153" s="34"/>
      <c r="AY153" s="2"/>
      <c r="AZ153" s="2"/>
      <c r="BA153" s="33"/>
      <c r="BB153" s="33"/>
      <c r="BC153" s="2"/>
      <c r="BD153" s="2"/>
      <c r="BE153" s="2"/>
      <c r="BF153" s="2"/>
      <c r="BG153" s="2"/>
      <c r="BH153" s="2"/>
      <c r="BI153" s="2"/>
      <c r="BJ153" s="2"/>
      <c r="BK153" s="2"/>
      <c r="BL153" s="2"/>
      <c r="BM153" s="2"/>
      <c r="BN153" s="2"/>
      <c r="BO153" s="2"/>
    </row>
    <row r="154" spans="1:67" ht="43.5" customHeight="1">
      <c r="A154" s="338"/>
      <c r="B154" s="338"/>
      <c r="C154" s="338"/>
      <c r="D154" s="338"/>
      <c r="E154" s="338"/>
      <c r="F154" s="37"/>
      <c r="G154" s="339"/>
      <c r="H154" s="37"/>
      <c r="I154" s="37"/>
      <c r="J154" s="37"/>
      <c r="K154" s="37"/>
      <c r="L154" s="37"/>
      <c r="M154" s="37"/>
      <c r="N154" s="37"/>
      <c r="O154" s="37"/>
      <c r="P154" s="37"/>
      <c r="Q154" s="339"/>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2"/>
      <c r="AR154" s="33"/>
      <c r="AS154" s="2"/>
      <c r="AT154" s="2"/>
      <c r="AU154" s="2"/>
      <c r="AV154" s="2"/>
      <c r="AW154" s="2"/>
      <c r="AX154" s="34"/>
      <c r="AY154" s="2"/>
      <c r="AZ154" s="2"/>
      <c r="BA154" s="33"/>
      <c r="BB154" s="33"/>
      <c r="BC154" s="2"/>
      <c r="BD154" s="2"/>
      <c r="BE154" s="2"/>
      <c r="BF154" s="2"/>
      <c r="BG154" s="2"/>
      <c r="BH154" s="2"/>
      <c r="BI154" s="2"/>
      <c r="BJ154" s="2"/>
      <c r="BK154" s="2"/>
      <c r="BL154" s="2"/>
      <c r="BM154" s="2"/>
      <c r="BN154" s="2"/>
      <c r="BO154" s="2"/>
    </row>
    <row r="155" spans="1:67" ht="43.5" customHeight="1">
      <c r="A155" s="338"/>
      <c r="B155" s="338"/>
      <c r="C155" s="338"/>
      <c r="D155" s="338"/>
      <c r="E155" s="338"/>
      <c r="F155" s="37"/>
      <c r="G155" s="339"/>
      <c r="H155" s="37"/>
      <c r="I155" s="37"/>
      <c r="J155" s="37"/>
      <c r="K155" s="37"/>
      <c r="L155" s="37"/>
      <c r="M155" s="37"/>
      <c r="N155" s="37"/>
      <c r="O155" s="37"/>
      <c r="P155" s="37"/>
      <c r="Q155" s="339"/>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2"/>
      <c r="AR155" s="33"/>
      <c r="AS155" s="2"/>
      <c r="AT155" s="2"/>
      <c r="AU155" s="2"/>
      <c r="AV155" s="2"/>
      <c r="AW155" s="2"/>
      <c r="AX155" s="34"/>
      <c r="AY155" s="2"/>
      <c r="AZ155" s="2"/>
      <c r="BA155" s="33"/>
      <c r="BB155" s="33"/>
      <c r="BC155" s="2"/>
      <c r="BD155" s="2"/>
      <c r="BE155" s="2"/>
      <c r="BF155" s="2"/>
      <c r="BG155" s="2"/>
      <c r="BH155" s="2"/>
      <c r="BI155" s="2"/>
      <c r="BJ155" s="2"/>
      <c r="BK155" s="2"/>
      <c r="BL155" s="2"/>
      <c r="BM155" s="2"/>
      <c r="BN155" s="2"/>
      <c r="BO155" s="2"/>
    </row>
    <row r="156" spans="1:67" ht="43.5" customHeight="1">
      <c r="A156" s="338"/>
      <c r="B156" s="338"/>
      <c r="C156" s="338"/>
      <c r="D156" s="338"/>
      <c r="E156" s="338"/>
      <c r="F156" s="37"/>
      <c r="G156" s="339"/>
      <c r="H156" s="37"/>
      <c r="I156" s="37"/>
      <c r="J156" s="37"/>
      <c r="K156" s="37"/>
      <c r="L156" s="37"/>
      <c r="M156" s="37"/>
      <c r="N156" s="37"/>
      <c r="O156" s="37"/>
      <c r="P156" s="37"/>
      <c r="Q156" s="339"/>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2"/>
      <c r="AR156" s="33"/>
      <c r="AS156" s="2"/>
      <c r="AT156" s="2"/>
      <c r="AU156" s="2"/>
      <c r="AV156" s="2"/>
      <c r="AW156" s="2"/>
      <c r="AX156" s="34"/>
      <c r="AY156" s="2"/>
      <c r="AZ156" s="2"/>
      <c r="BA156" s="33"/>
      <c r="BB156" s="33"/>
      <c r="BC156" s="2"/>
      <c r="BD156" s="2"/>
      <c r="BE156" s="2"/>
      <c r="BF156" s="2"/>
      <c r="BG156" s="2"/>
      <c r="BH156" s="2"/>
      <c r="BI156" s="2"/>
      <c r="BJ156" s="2"/>
      <c r="BK156" s="2"/>
      <c r="BL156" s="2"/>
      <c r="BM156" s="2"/>
      <c r="BN156" s="2"/>
      <c r="BO156" s="2"/>
    </row>
    <row r="157" spans="1:67" ht="43.5" customHeight="1">
      <c r="A157" s="338"/>
      <c r="B157" s="338"/>
      <c r="C157" s="338"/>
      <c r="D157" s="338"/>
      <c r="E157" s="338"/>
      <c r="F157" s="37"/>
      <c r="G157" s="339"/>
      <c r="H157" s="37"/>
      <c r="I157" s="37"/>
      <c r="J157" s="37"/>
      <c r="K157" s="37"/>
      <c r="L157" s="37"/>
      <c r="M157" s="37"/>
      <c r="N157" s="37"/>
      <c r="O157" s="37"/>
      <c r="P157" s="37"/>
      <c r="Q157" s="339"/>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2"/>
      <c r="AR157" s="33"/>
      <c r="AS157" s="2"/>
      <c r="AT157" s="2"/>
      <c r="AU157" s="2"/>
      <c r="AV157" s="2"/>
      <c r="AW157" s="2"/>
      <c r="AX157" s="34"/>
      <c r="AY157" s="2"/>
      <c r="AZ157" s="2"/>
      <c r="BA157" s="33"/>
      <c r="BB157" s="33"/>
      <c r="BC157" s="2"/>
      <c r="BD157" s="2"/>
      <c r="BE157" s="2"/>
      <c r="BF157" s="2"/>
      <c r="BG157" s="2"/>
      <c r="BH157" s="2"/>
      <c r="BI157" s="2"/>
      <c r="BJ157" s="2"/>
      <c r="BK157" s="2"/>
      <c r="BL157" s="2"/>
      <c r="BM157" s="2"/>
      <c r="BN157" s="2"/>
      <c r="BO157" s="2"/>
    </row>
    <row r="158" spans="1:67" ht="43.5" customHeight="1">
      <c r="A158" s="338"/>
      <c r="B158" s="338"/>
      <c r="C158" s="338"/>
      <c r="D158" s="338"/>
      <c r="E158" s="338"/>
      <c r="F158" s="37"/>
      <c r="G158" s="339"/>
      <c r="H158" s="37"/>
      <c r="I158" s="37"/>
      <c r="J158" s="37"/>
      <c r="K158" s="37"/>
      <c r="L158" s="37"/>
      <c r="M158" s="37"/>
      <c r="N158" s="37"/>
      <c r="O158" s="37"/>
      <c r="P158" s="37"/>
      <c r="Q158" s="339"/>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2"/>
      <c r="AR158" s="33"/>
      <c r="AS158" s="2"/>
      <c r="AT158" s="2"/>
      <c r="AU158" s="2"/>
      <c r="AV158" s="2"/>
      <c r="AW158" s="2"/>
      <c r="AX158" s="34"/>
      <c r="AY158" s="2"/>
      <c r="AZ158" s="2"/>
      <c r="BA158" s="33"/>
      <c r="BB158" s="33"/>
      <c r="BC158" s="2"/>
      <c r="BD158" s="2"/>
      <c r="BE158" s="2"/>
      <c r="BF158" s="2"/>
      <c r="BG158" s="2"/>
      <c r="BH158" s="2"/>
      <c r="BI158" s="2"/>
      <c r="BJ158" s="2"/>
      <c r="BK158" s="2"/>
      <c r="BL158" s="2"/>
      <c r="BM158" s="2"/>
      <c r="BN158" s="2"/>
      <c r="BO158" s="2"/>
    </row>
    <row r="159" spans="1:67" ht="43.5" customHeight="1">
      <c r="A159" s="338"/>
      <c r="B159" s="338"/>
      <c r="C159" s="338"/>
      <c r="D159" s="338"/>
      <c r="E159" s="338"/>
      <c r="F159" s="37"/>
      <c r="G159" s="339"/>
      <c r="H159" s="37"/>
      <c r="I159" s="37"/>
      <c r="J159" s="37"/>
      <c r="K159" s="37"/>
      <c r="L159" s="37"/>
      <c r="M159" s="37"/>
      <c r="N159" s="37"/>
      <c r="O159" s="37"/>
      <c r="P159" s="37"/>
      <c r="Q159" s="339"/>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2"/>
      <c r="AR159" s="33"/>
      <c r="AS159" s="2"/>
      <c r="AT159" s="2"/>
      <c r="AU159" s="2"/>
      <c r="AV159" s="2"/>
      <c r="AW159" s="2"/>
      <c r="AX159" s="34"/>
      <c r="AY159" s="2"/>
      <c r="AZ159" s="2"/>
      <c r="BA159" s="33"/>
      <c r="BB159" s="33"/>
      <c r="BC159" s="2"/>
      <c r="BD159" s="2"/>
      <c r="BE159" s="2"/>
      <c r="BF159" s="2"/>
      <c r="BG159" s="2"/>
      <c r="BH159" s="2"/>
      <c r="BI159" s="2"/>
      <c r="BJ159" s="2"/>
      <c r="BK159" s="2"/>
      <c r="BL159" s="2"/>
      <c r="BM159" s="2"/>
      <c r="BN159" s="2"/>
      <c r="BO159" s="2"/>
    </row>
    <row r="160" spans="1:67" ht="43.5" customHeight="1">
      <c r="A160" s="338"/>
      <c r="B160" s="338"/>
      <c r="C160" s="338"/>
      <c r="D160" s="338"/>
      <c r="E160" s="338"/>
      <c r="F160" s="37"/>
      <c r="G160" s="339"/>
      <c r="H160" s="37"/>
      <c r="I160" s="37"/>
      <c r="J160" s="37"/>
      <c r="K160" s="37"/>
      <c r="L160" s="37"/>
      <c r="M160" s="37"/>
      <c r="N160" s="37"/>
      <c r="O160" s="37"/>
      <c r="P160" s="37"/>
      <c r="Q160" s="339"/>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2"/>
      <c r="AR160" s="33"/>
      <c r="AS160" s="2"/>
      <c r="AT160" s="2"/>
      <c r="AU160" s="2"/>
      <c r="AV160" s="2"/>
      <c r="AW160" s="2"/>
      <c r="AX160" s="34"/>
      <c r="AY160" s="2"/>
      <c r="AZ160" s="2"/>
      <c r="BA160" s="33"/>
      <c r="BB160" s="33"/>
      <c r="BC160" s="2"/>
      <c r="BD160" s="2"/>
      <c r="BE160" s="2"/>
      <c r="BF160" s="2"/>
      <c r="BG160" s="2"/>
      <c r="BH160" s="2"/>
      <c r="BI160" s="2"/>
      <c r="BJ160" s="2"/>
      <c r="BK160" s="2"/>
      <c r="BL160" s="2"/>
      <c r="BM160" s="2"/>
      <c r="BN160" s="2"/>
      <c r="BO160" s="2"/>
    </row>
    <row r="161" spans="1:67" ht="43.5" customHeight="1">
      <c r="A161" s="338"/>
      <c r="B161" s="338"/>
      <c r="C161" s="338"/>
      <c r="D161" s="338"/>
      <c r="E161" s="338"/>
      <c r="F161" s="37"/>
      <c r="G161" s="339"/>
      <c r="H161" s="37"/>
      <c r="I161" s="37"/>
      <c r="J161" s="37"/>
      <c r="K161" s="37"/>
      <c r="L161" s="37"/>
      <c r="M161" s="37"/>
      <c r="N161" s="37"/>
      <c r="O161" s="37"/>
      <c r="P161" s="37"/>
      <c r="Q161" s="339"/>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2"/>
      <c r="AR161" s="33"/>
      <c r="AS161" s="2"/>
      <c r="AT161" s="2"/>
      <c r="AU161" s="2"/>
      <c r="AV161" s="2"/>
      <c r="AW161" s="2"/>
      <c r="AX161" s="34"/>
      <c r="AY161" s="2"/>
      <c r="AZ161" s="2"/>
      <c r="BA161" s="33"/>
      <c r="BB161" s="33"/>
      <c r="BC161" s="2"/>
      <c r="BD161" s="2"/>
      <c r="BE161" s="2"/>
      <c r="BF161" s="2"/>
      <c r="BG161" s="2"/>
      <c r="BH161" s="2"/>
      <c r="BI161" s="2"/>
      <c r="BJ161" s="2"/>
      <c r="BK161" s="2"/>
      <c r="BL161" s="2"/>
      <c r="BM161" s="2"/>
      <c r="BN161" s="2"/>
      <c r="BO161" s="2"/>
    </row>
    <row r="162" spans="1:67" ht="43.5" customHeight="1">
      <c r="A162" s="338"/>
      <c r="B162" s="338"/>
      <c r="C162" s="338"/>
      <c r="D162" s="338"/>
      <c r="E162" s="338"/>
      <c r="F162" s="37"/>
      <c r="G162" s="339"/>
      <c r="H162" s="37"/>
      <c r="I162" s="37"/>
      <c r="J162" s="37"/>
      <c r="K162" s="37"/>
      <c r="L162" s="37"/>
      <c r="M162" s="37"/>
      <c r="N162" s="37"/>
      <c r="O162" s="37"/>
      <c r="P162" s="37"/>
      <c r="Q162" s="339"/>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2"/>
      <c r="AR162" s="33"/>
      <c r="AS162" s="2"/>
      <c r="AT162" s="2"/>
      <c r="AU162" s="2"/>
      <c r="AV162" s="2"/>
      <c r="AW162" s="2"/>
      <c r="AX162" s="34"/>
      <c r="AY162" s="2"/>
      <c r="AZ162" s="2"/>
      <c r="BA162" s="33"/>
      <c r="BB162" s="33"/>
      <c r="BC162" s="2"/>
      <c r="BD162" s="2"/>
      <c r="BE162" s="2"/>
      <c r="BF162" s="2"/>
      <c r="BG162" s="2"/>
      <c r="BH162" s="2"/>
      <c r="BI162" s="2"/>
      <c r="BJ162" s="2"/>
      <c r="BK162" s="2"/>
      <c r="BL162" s="2"/>
      <c r="BM162" s="2"/>
      <c r="BN162" s="2"/>
      <c r="BO162" s="2"/>
    </row>
    <row r="163" spans="1:67" ht="43.5" customHeight="1">
      <c r="A163" s="338"/>
      <c r="B163" s="338"/>
      <c r="C163" s="338"/>
      <c r="D163" s="338"/>
      <c r="E163" s="338"/>
      <c r="F163" s="37"/>
      <c r="G163" s="339"/>
      <c r="H163" s="37"/>
      <c r="I163" s="37"/>
      <c r="J163" s="37"/>
      <c r="K163" s="37"/>
      <c r="L163" s="37"/>
      <c r="M163" s="37"/>
      <c r="N163" s="37"/>
      <c r="O163" s="37"/>
      <c r="P163" s="37"/>
      <c r="Q163" s="339"/>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2"/>
      <c r="AR163" s="33"/>
      <c r="AS163" s="2"/>
      <c r="AT163" s="2"/>
      <c r="AU163" s="2"/>
      <c r="AV163" s="2"/>
      <c r="AW163" s="2"/>
      <c r="AX163" s="34"/>
      <c r="AY163" s="2"/>
      <c r="AZ163" s="2"/>
      <c r="BA163" s="33"/>
      <c r="BB163" s="33"/>
      <c r="BC163" s="2"/>
      <c r="BD163" s="2"/>
      <c r="BE163" s="2"/>
      <c r="BF163" s="2"/>
      <c r="BG163" s="2"/>
      <c r="BH163" s="2"/>
      <c r="BI163" s="2"/>
      <c r="BJ163" s="2"/>
      <c r="BK163" s="2"/>
      <c r="BL163" s="2"/>
      <c r="BM163" s="2"/>
      <c r="BN163" s="2"/>
      <c r="BO163" s="2"/>
    </row>
    <row r="164" spans="1:67" ht="43.5" customHeight="1">
      <c r="A164" s="338"/>
      <c r="B164" s="338"/>
      <c r="C164" s="338"/>
      <c r="D164" s="338"/>
      <c r="E164" s="338"/>
      <c r="F164" s="37"/>
      <c r="G164" s="339"/>
      <c r="H164" s="37"/>
      <c r="I164" s="37"/>
      <c r="J164" s="37"/>
      <c r="K164" s="37"/>
      <c r="L164" s="37"/>
      <c r="M164" s="37"/>
      <c r="N164" s="37"/>
      <c r="O164" s="37"/>
      <c r="P164" s="37"/>
      <c r="Q164" s="339"/>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2"/>
      <c r="AR164" s="33"/>
      <c r="AS164" s="2"/>
      <c r="AT164" s="2"/>
      <c r="AU164" s="2"/>
      <c r="AV164" s="2"/>
      <c r="AW164" s="2"/>
      <c r="AX164" s="34"/>
      <c r="AY164" s="2"/>
      <c r="AZ164" s="2"/>
      <c r="BA164" s="33"/>
      <c r="BB164" s="33"/>
      <c r="BC164" s="2"/>
      <c r="BD164" s="2"/>
      <c r="BE164" s="2"/>
      <c r="BF164" s="2"/>
      <c r="BG164" s="2"/>
      <c r="BH164" s="2"/>
      <c r="BI164" s="2"/>
      <c r="BJ164" s="2"/>
      <c r="BK164" s="2"/>
      <c r="BL164" s="2"/>
      <c r="BM164" s="2"/>
      <c r="BN164" s="2"/>
      <c r="BO164" s="2"/>
    </row>
    <row r="165" spans="1:67" ht="43.5" customHeight="1">
      <c r="A165" s="338"/>
      <c r="B165" s="338"/>
      <c r="C165" s="338"/>
      <c r="D165" s="338"/>
      <c r="E165" s="338"/>
      <c r="F165" s="37"/>
      <c r="G165" s="339"/>
      <c r="H165" s="37"/>
      <c r="I165" s="37"/>
      <c r="J165" s="37"/>
      <c r="K165" s="37"/>
      <c r="L165" s="37"/>
      <c r="M165" s="37"/>
      <c r="N165" s="37"/>
      <c r="O165" s="37"/>
      <c r="P165" s="37"/>
      <c r="Q165" s="339"/>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2"/>
      <c r="AR165" s="33"/>
      <c r="AS165" s="2"/>
      <c r="AT165" s="2"/>
      <c r="AU165" s="2"/>
      <c r="AV165" s="2"/>
      <c r="AW165" s="2"/>
      <c r="AX165" s="34"/>
      <c r="AY165" s="2"/>
      <c r="AZ165" s="2"/>
      <c r="BA165" s="33"/>
      <c r="BB165" s="33"/>
      <c r="BC165" s="2"/>
      <c r="BD165" s="2"/>
      <c r="BE165" s="2"/>
      <c r="BF165" s="2"/>
      <c r="BG165" s="2"/>
      <c r="BH165" s="2"/>
      <c r="BI165" s="2"/>
      <c r="BJ165" s="2"/>
      <c r="BK165" s="2"/>
      <c r="BL165" s="2"/>
      <c r="BM165" s="2"/>
      <c r="BN165" s="2"/>
      <c r="BO165" s="2"/>
    </row>
    <row r="166" spans="1:67" ht="43.5" customHeight="1">
      <c r="A166" s="338"/>
      <c r="B166" s="338"/>
      <c r="C166" s="338"/>
      <c r="D166" s="338"/>
      <c r="E166" s="338"/>
      <c r="F166" s="37"/>
      <c r="G166" s="339"/>
      <c r="H166" s="37"/>
      <c r="I166" s="37"/>
      <c r="J166" s="37"/>
      <c r="K166" s="37"/>
      <c r="L166" s="37"/>
      <c r="M166" s="37"/>
      <c r="N166" s="37"/>
      <c r="O166" s="37"/>
      <c r="P166" s="37"/>
      <c r="Q166" s="339"/>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2"/>
      <c r="AR166" s="33"/>
      <c r="AS166" s="2"/>
      <c r="AT166" s="2"/>
      <c r="AU166" s="2"/>
      <c r="AV166" s="2"/>
      <c r="AW166" s="2"/>
      <c r="AX166" s="34"/>
      <c r="AY166" s="2"/>
      <c r="AZ166" s="2"/>
      <c r="BA166" s="33"/>
      <c r="BB166" s="33"/>
      <c r="BC166" s="2"/>
      <c r="BD166" s="2"/>
      <c r="BE166" s="2"/>
      <c r="BF166" s="2"/>
      <c r="BG166" s="2"/>
      <c r="BH166" s="2"/>
      <c r="BI166" s="2"/>
      <c r="BJ166" s="2"/>
      <c r="BK166" s="2"/>
      <c r="BL166" s="2"/>
      <c r="BM166" s="2"/>
      <c r="BN166" s="2"/>
      <c r="BO166" s="2"/>
    </row>
    <row r="167" spans="1:67" ht="43.5" customHeight="1">
      <c r="A167" s="338"/>
      <c r="B167" s="338"/>
      <c r="C167" s="338"/>
      <c r="D167" s="338"/>
      <c r="E167" s="338"/>
      <c r="F167" s="37"/>
      <c r="G167" s="339"/>
      <c r="H167" s="37"/>
      <c r="I167" s="37"/>
      <c r="J167" s="37"/>
      <c r="K167" s="37"/>
      <c r="L167" s="37"/>
      <c r="M167" s="37"/>
      <c r="N167" s="37"/>
      <c r="O167" s="37"/>
      <c r="P167" s="37"/>
      <c r="Q167" s="339"/>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2"/>
      <c r="AR167" s="33"/>
      <c r="AS167" s="2"/>
      <c r="AT167" s="2"/>
      <c r="AU167" s="2"/>
      <c r="AV167" s="2"/>
      <c r="AW167" s="2"/>
      <c r="AX167" s="34"/>
      <c r="AY167" s="2"/>
      <c r="AZ167" s="2"/>
      <c r="BA167" s="33"/>
      <c r="BB167" s="33"/>
      <c r="BC167" s="2"/>
      <c r="BD167" s="2"/>
      <c r="BE167" s="2"/>
      <c r="BF167" s="2"/>
      <c r="BG167" s="2"/>
      <c r="BH167" s="2"/>
      <c r="BI167" s="2"/>
      <c r="BJ167" s="2"/>
      <c r="BK167" s="2"/>
      <c r="BL167" s="2"/>
      <c r="BM167" s="2"/>
      <c r="BN167" s="2"/>
      <c r="BO167" s="2"/>
    </row>
    <row r="168" spans="1:67" ht="43.5" customHeight="1">
      <c r="A168" s="338"/>
      <c r="B168" s="338"/>
      <c r="C168" s="338"/>
      <c r="D168" s="338"/>
      <c r="E168" s="338"/>
      <c r="F168" s="37"/>
      <c r="G168" s="339"/>
      <c r="H168" s="37"/>
      <c r="I168" s="37"/>
      <c r="J168" s="37"/>
      <c r="K168" s="37"/>
      <c r="L168" s="37"/>
      <c r="M168" s="37"/>
      <c r="N168" s="37"/>
      <c r="O168" s="37"/>
      <c r="P168" s="37"/>
      <c r="Q168" s="339"/>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2"/>
      <c r="AR168" s="33"/>
      <c r="AS168" s="2"/>
      <c r="AT168" s="2"/>
      <c r="AU168" s="2"/>
      <c r="AV168" s="2"/>
      <c r="AW168" s="2"/>
      <c r="AX168" s="34"/>
      <c r="AY168" s="2"/>
      <c r="AZ168" s="2"/>
      <c r="BA168" s="33"/>
      <c r="BB168" s="33"/>
      <c r="BC168" s="2"/>
      <c r="BD168" s="2"/>
      <c r="BE168" s="2"/>
      <c r="BF168" s="2"/>
      <c r="BG168" s="2"/>
      <c r="BH168" s="2"/>
      <c r="BI168" s="2"/>
      <c r="BJ168" s="2"/>
      <c r="BK168" s="2"/>
      <c r="BL168" s="2"/>
      <c r="BM168" s="2"/>
      <c r="BN168" s="2"/>
      <c r="BO168" s="2"/>
    </row>
    <row r="169" spans="1:67" ht="43.5" customHeight="1">
      <c r="A169" s="338"/>
      <c r="B169" s="338"/>
      <c r="C169" s="338"/>
      <c r="D169" s="338"/>
      <c r="E169" s="338"/>
      <c r="F169" s="37"/>
      <c r="G169" s="339"/>
      <c r="H169" s="37"/>
      <c r="I169" s="37"/>
      <c r="J169" s="37"/>
      <c r="K169" s="37"/>
      <c r="L169" s="37"/>
      <c r="M169" s="37"/>
      <c r="N169" s="37"/>
      <c r="O169" s="37"/>
      <c r="P169" s="37"/>
      <c r="Q169" s="339"/>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2"/>
      <c r="AR169" s="33"/>
      <c r="AS169" s="2"/>
      <c r="AT169" s="2"/>
      <c r="AU169" s="2"/>
      <c r="AV169" s="2"/>
      <c r="AW169" s="2"/>
      <c r="AX169" s="34"/>
      <c r="AY169" s="2"/>
      <c r="AZ169" s="2"/>
      <c r="BA169" s="33"/>
      <c r="BB169" s="33"/>
      <c r="BC169" s="2"/>
      <c r="BD169" s="2"/>
      <c r="BE169" s="2"/>
      <c r="BF169" s="2"/>
      <c r="BG169" s="2"/>
      <c r="BH169" s="2"/>
      <c r="BI169" s="2"/>
      <c r="BJ169" s="2"/>
      <c r="BK169" s="2"/>
      <c r="BL169" s="2"/>
      <c r="BM169" s="2"/>
      <c r="BN169" s="2"/>
      <c r="BO169" s="2"/>
    </row>
    <row r="170" spans="1:67" ht="43.5" customHeight="1">
      <c r="A170" s="338"/>
      <c r="B170" s="338"/>
      <c r="C170" s="338"/>
      <c r="D170" s="338"/>
      <c r="E170" s="338"/>
      <c r="F170" s="37"/>
      <c r="G170" s="339"/>
      <c r="H170" s="37"/>
      <c r="I170" s="37"/>
      <c r="J170" s="37"/>
      <c r="K170" s="37"/>
      <c r="L170" s="37"/>
      <c r="M170" s="37"/>
      <c r="N170" s="37"/>
      <c r="O170" s="37"/>
      <c r="P170" s="37"/>
      <c r="Q170" s="339"/>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2"/>
      <c r="AR170" s="33"/>
      <c r="AS170" s="2"/>
      <c r="AT170" s="2"/>
      <c r="AU170" s="2"/>
      <c r="AV170" s="2"/>
      <c r="AW170" s="2"/>
      <c r="AX170" s="34"/>
      <c r="AY170" s="2"/>
      <c r="AZ170" s="2"/>
      <c r="BA170" s="33"/>
      <c r="BB170" s="33"/>
      <c r="BC170" s="2"/>
      <c r="BD170" s="2"/>
      <c r="BE170" s="2"/>
      <c r="BF170" s="2"/>
      <c r="BG170" s="2"/>
      <c r="BH170" s="2"/>
      <c r="BI170" s="2"/>
      <c r="BJ170" s="2"/>
      <c r="BK170" s="2"/>
      <c r="BL170" s="2"/>
      <c r="BM170" s="2"/>
      <c r="BN170" s="2"/>
      <c r="BO170" s="2"/>
    </row>
    <row r="171" spans="1:67" ht="43.5" customHeight="1">
      <c r="A171" s="338"/>
      <c r="B171" s="338"/>
      <c r="C171" s="338"/>
      <c r="D171" s="338"/>
      <c r="E171" s="338"/>
      <c r="F171" s="37"/>
      <c r="G171" s="339"/>
      <c r="H171" s="37"/>
      <c r="I171" s="37"/>
      <c r="J171" s="37"/>
      <c r="K171" s="37"/>
      <c r="L171" s="37"/>
      <c r="M171" s="37"/>
      <c r="N171" s="37"/>
      <c r="O171" s="37"/>
      <c r="P171" s="37"/>
      <c r="Q171" s="339"/>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2"/>
      <c r="AR171" s="33"/>
      <c r="AS171" s="2"/>
      <c r="AT171" s="2"/>
      <c r="AU171" s="2"/>
      <c r="AV171" s="2"/>
      <c r="AW171" s="2"/>
      <c r="AX171" s="34"/>
      <c r="AY171" s="2"/>
      <c r="AZ171" s="2"/>
      <c r="BA171" s="33"/>
      <c r="BB171" s="33"/>
      <c r="BC171" s="2"/>
      <c r="BD171" s="2"/>
      <c r="BE171" s="2"/>
      <c r="BF171" s="2"/>
      <c r="BG171" s="2"/>
      <c r="BH171" s="2"/>
      <c r="BI171" s="2"/>
      <c r="BJ171" s="2"/>
      <c r="BK171" s="2"/>
      <c r="BL171" s="2"/>
      <c r="BM171" s="2"/>
      <c r="BN171" s="2"/>
      <c r="BO171" s="2"/>
    </row>
    <row r="172" spans="1:67" ht="43.5" customHeight="1">
      <c r="A172" s="338"/>
      <c r="B172" s="338"/>
      <c r="C172" s="338"/>
      <c r="D172" s="338"/>
      <c r="E172" s="338"/>
      <c r="F172" s="37"/>
      <c r="G172" s="339"/>
      <c r="H172" s="37"/>
      <c r="I172" s="37"/>
      <c r="J172" s="37"/>
      <c r="K172" s="37"/>
      <c r="L172" s="37"/>
      <c r="M172" s="37"/>
      <c r="N172" s="37"/>
      <c r="O172" s="37"/>
      <c r="P172" s="37"/>
      <c r="Q172" s="339"/>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2"/>
      <c r="AR172" s="33"/>
      <c r="AS172" s="2"/>
      <c r="AT172" s="2"/>
      <c r="AU172" s="2"/>
      <c r="AV172" s="2"/>
      <c r="AW172" s="2"/>
      <c r="AX172" s="34"/>
      <c r="AY172" s="2"/>
      <c r="AZ172" s="2"/>
      <c r="BA172" s="33"/>
      <c r="BB172" s="33"/>
      <c r="BC172" s="2"/>
      <c r="BD172" s="2"/>
      <c r="BE172" s="2"/>
      <c r="BF172" s="2"/>
      <c r="BG172" s="2"/>
      <c r="BH172" s="2"/>
      <c r="BI172" s="2"/>
      <c r="BJ172" s="2"/>
      <c r="BK172" s="2"/>
      <c r="BL172" s="2"/>
      <c r="BM172" s="2"/>
      <c r="BN172" s="2"/>
      <c r="BO172" s="2"/>
    </row>
    <row r="173" spans="1:67" ht="43.5" customHeight="1">
      <c r="A173" s="338"/>
      <c r="B173" s="338"/>
      <c r="C173" s="338"/>
      <c r="D173" s="338"/>
      <c r="E173" s="338"/>
      <c r="F173" s="37"/>
      <c r="G173" s="339"/>
      <c r="H173" s="37"/>
      <c r="I173" s="37"/>
      <c r="J173" s="37"/>
      <c r="K173" s="37"/>
      <c r="L173" s="37"/>
      <c r="M173" s="37"/>
      <c r="N173" s="37"/>
      <c r="O173" s="37"/>
      <c r="P173" s="37"/>
      <c r="Q173" s="339"/>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2"/>
      <c r="AR173" s="33"/>
      <c r="AS173" s="2"/>
      <c r="AT173" s="2"/>
      <c r="AU173" s="2"/>
      <c r="AV173" s="2"/>
      <c r="AW173" s="2"/>
      <c r="AX173" s="34"/>
      <c r="AY173" s="2"/>
      <c r="AZ173" s="2"/>
      <c r="BA173" s="33"/>
      <c r="BB173" s="33"/>
      <c r="BC173" s="2"/>
      <c r="BD173" s="2"/>
      <c r="BE173" s="2"/>
      <c r="BF173" s="2"/>
      <c r="BG173" s="2"/>
      <c r="BH173" s="2"/>
      <c r="BI173" s="2"/>
      <c r="BJ173" s="2"/>
      <c r="BK173" s="2"/>
      <c r="BL173" s="2"/>
      <c r="BM173" s="2"/>
      <c r="BN173" s="2"/>
      <c r="BO173" s="2"/>
    </row>
    <row r="174" spans="1:67" ht="43.5" customHeight="1">
      <c r="A174" s="338"/>
      <c r="B174" s="338"/>
      <c r="C174" s="338"/>
      <c r="D174" s="338"/>
      <c r="E174" s="338"/>
      <c r="F174" s="37"/>
      <c r="G174" s="339"/>
      <c r="H174" s="37"/>
      <c r="I174" s="37"/>
      <c r="J174" s="37"/>
      <c r="K174" s="37"/>
      <c r="L174" s="37"/>
      <c r="M174" s="37"/>
      <c r="N174" s="37"/>
      <c r="O174" s="37"/>
      <c r="P174" s="37"/>
      <c r="Q174" s="339"/>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2"/>
      <c r="AR174" s="33"/>
      <c r="AS174" s="2"/>
      <c r="AT174" s="2"/>
      <c r="AU174" s="2"/>
      <c r="AV174" s="2"/>
      <c r="AW174" s="2"/>
      <c r="AX174" s="34"/>
      <c r="AY174" s="2"/>
      <c r="AZ174" s="2"/>
      <c r="BA174" s="33"/>
      <c r="BB174" s="33"/>
      <c r="BC174" s="2"/>
      <c r="BD174" s="2"/>
      <c r="BE174" s="2"/>
      <c r="BF174" s="2"/>
      <c r="BG174" s="2"/>
      <c r="BH174" s="2"/>
      <c r="BI174" s="2"/>
      <c r="BJ174" s="2"/>
      <c r="BK174" s="2"/>
      <c r="BL174" s="2"/>
      <c r="BM174" s="2"/>
      <c r="BN174" s="2"/>
      <c r="BO174" s="2"/>
    </row>
    <row r="175" spans="1:67" ht="43.5" customHeight="1">
      <c r="A175" s="338"/>
      <c r="B175" s="338"/>
      <c r="C175" s="338"/>
      <c r="D175" s="338"/>
      <c r="E175" s="338"/>
      <c r="F175" s="37"/>
      <c r="G175" s="339"/>
      <c r="H175" s="37"/>
      <c r="I175" s="37"/>
      <c r="J175" s="37"/>
      <c r="K175" s="37"/>
      <c r="L175" s="37"/>
      <c r="M175" s="37"/>
      <c r="N175" s="37"/>
      <c r="O175" s="37"/>
      <c r="P175" s="37"/>
      <c r="Q175" s="339"/>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2"/>
      <c r="AR175" s="33"/>
      <c r="AS175" s="2"/>
      <c r="AT175" s="2"/>
      <c r="AU175" s="2"/>
      <c r="AV175" s="2"/>
      <c r="AW175" s="2"/>
      <c r="AX175" s="34"/>
      <c r="AY175" s="2"/>
      <c r="AZ175" s="2"/>
      <c r="BA175" s="33"/>
      <c r="BB175" s="33"/>
      <c r="BC175" s="2"/>
      <c r="BD175" s="2"/>
      <c r="BE175" s="2"/>
      <c r="BF175" s="2"/>
      <c r="BG175" s="2"/>
      <c r="BH175" s="2"/>
      <c r="BI175" s="2"/>
      <c r="BJ175" s="2"/>
      <c r="BK175" s="2"/>
      <c r="BL175" s="2"/>
      <c r="BM175" s="2"/>
      <c r="BN175" s="2"/>
      <c r="BO175" s="2"/>
    </row>
    <row r="176" spans="1:67" ht="43.5" customHeight="1">
      <c r="A176" s="338"/>
      <c r="B176" s="338"/>
      <c r="C176" s="338"/>
      <c r="D176" s="338"/>
      <c r="E176" s="338"/>
      <c r="F176" s="37"/>
      <c r="G176" s="339"/>
      <c r="H176" s="37"/>
      <c r="I176" s="37"/>
      <c r="J176" s="37"/>
      <c r="K176" s="37"/>
      <c r="L176" s="37"/>
      <c r="M176" s="37"/>
      <c r="N176" s="37"/>
      <c r="O176" s="37"/>
      <c r="P176" s="37"/>
      <c r="Q176" s="339"/>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2"/>
      <c r="AR176" s="33"/>
      <c r="AS176" s="2"/>
      <c r="AT176" s="2"/>
      <c r="AU176" s="2"/>
      <c r="AV176" s="2"/>
      <c r="AW176" s="2"/>
      <c r="AX176" s="34"/>
      <c r="AY176" s="2"/>
      <c r="AZ176" s="2"/>
      <c r="BA176" s="33"/>
      <c r="BB176" s="33"/>
      <c r="BC176" s="2"/>
      <c r="BD176" s="2"/>
      <c r="BE176" s="2"/>
      <c r="BF176" s="2"/>
      <c r="BG176" s="2"/>
      <c r="BH176" s="2"/>
      <c r="BI176" s="2"/>
      <c r="BJ176" s="2"/>
      <c r="BK176" s="2"/>
      <c r="BL176" s="2"/>
      <c r="BM176" s="2"/>
      <c r="BN176" s="2"/>
      <c r="BO176" s="2"/>
    </row>
    <row r="177" spans="1:67" ht="43.5" customHeight="1">
      <c r="A177" s="338"/>
      <c r="B177" s="338"/>
      <c r="C177" s="338"/>
      <c r="D177" s="338"/>
      <c r="E177" s="338"/>
      <c r="F177" s="37"/>
      <c r="G177" s="339"/>
      <c r="H177" s="37"/>
      <c r="I177" s="37"/>
      <c r="J177" s="37"/>
      <c r="K177" s="37"/>
      <c r="L177" s="37"/>
      <c r="M177" s="37"/>
      <c r="N177" s="37"/>
      <c r="O177" s="37"/>
      <c r="P177" s="37"/>
      <c r="Q177" s="339"/>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2"/>
      <c r="AR177" s="33"/>
      <c r="AS177" s="2"/>
      <c r="AT177" s="2"/>
      <c r="AU177" s="2"/>
      <c r="AV177" s="2"/>
      <c r="AW177" s="2"/>
      <c r="AX177" s="34"/>
      <c r="AY177" s="2"/>
      <c r="AZ177" s="2"/>
      <c r="BA177" s="33"/>
      <c r="BB177" s="33"/>
      <c r="BC177" s="2"/>
      <c r="BD177" s="2"/>
      <c r="BE177" s="2"/>
      <c r="BF177" s="2"/>
      <c r="BG177" s="2"/>
      <c r="BH177" s="2"/>
      <c r="BI177" s="2"/>
      <c r="BJ177" s="2"/>
      <c r="BK177" s="2"/>
      <c r="BL177" s="2"/>
      <c r="BM177" s="2"/>
      <c r="BN177" s="2"/>
      <c r="BO177" s="2"/>
    </row>
    <row r="178" spans="1:67" ht="43.5" customHeight="1">
      <c r="A178" s="338"/>
      <c r="B178" s="338"/>
      <c r="C178" s="338"/>
      <c r="D178" s="338"/>
      <c r="E178" s="338"/>
      <c r="F178" s="37"/>
      <c r="G178" s="339"/>
      <c r="H178" s="37"/>
      <c r="I178" s="37"/>
      <c r="J178" s="37"/>
      <c r="K178" s="37"/>
      <c r="L178" s="37"/>
      <c r="M178" s="37"/>
      <c r="N178" s="37"/>
      <c r="O178" s="37"/>
      <c r="P178" s="37"/>
      <c r="Q178" s="339"/>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2"/>
      <c r="AR178" s="33"/>
      <c r="AS178" s="2"/>
      <c r="AT178" s="2"/>
      <c r="AU178" s="2"/>
      <c r="AV178" s="2"/>
      <c r="AW178" s="2"/>
      <c r="AX178" s="34"/>
      <c r="AY178" s="2"/>
      <c r="AZ178" s="2"/>
      <c r="BA178" s="33"/>
      <c r="BB178" s="33"/>
      <c r="BC178" s="2"/>
      <c r="BD178" s="2"/>
      <c r="BE178" s="2"/>
      <c r="BF178" s="2"/>
      <c r="BG178" s="2"/>
      <c r="BH178" s="2"/>
      <c r="BI178" s="2"/>
      <c r="BJ178" s="2"/>
      <c r="BK178" s="2"/>
      <c r="BL178" s="2"/>
      <c r="BM178" s="2"/>
      <c r="BN178" s="2"/>
      <c r="BO178" s="2"/>
    </row>
    <row r="179" spans="1:67" ht="43.5" customHeight="1">
      <c r="A179" s="338"/>
      <c r="B179" s="338"/>
      <c r="C179" s="338"/>
      <c r="D179" s="338"/>
      <c r="E179" s="338"/>
      <c r="F179" s="37"/>
      <c r="G179" s="339"/>
      <c r="H179" s="37"/>
      <c r="I179" s="37"/>
      <c r="J179" s="37"/>
      <c r="K179" s="37"/>
      <c r="L179" s="37"/>
      <c r="M179" s="37"/>
      <c r="N179" s="37"/>
      <c r="O179" s="37"/>
      <c r="P179" s="37"/>
      <c r="Q179" s="339"/>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2"/>
      <c r="AR179" s="33"/>
      <c r="AS179" s="2"/>
      <c r="AT179" s="2"/>
      <c r="AU179" s="2"/>
      <c r="AV179" s="2"/>
      <c r="AW179" s="2"/>
      <c r="AX179" s="34"/>
      <c r="AY179" s="2"/>
      <c r="AZ179" s="2"/>
      <c r="BA179" s="33"/>
      <c r="BB179" s="33"/>
      <c r="BC179" s="2"/>
      <c r="BD179" s="2"/>
      <c r="BE179" s="2"/>
      <c r="BF179" s="2"/>
      <c r="BG179" s="2"/>
      <c r="BH179" s="2"/>
      <c r="BI179" s="2"/>
      <c r="BJ179" s="2"/>
      <c r="BK179" s="2"/>
      <c r="BL179" s="2"/>
      <c r="BM179" s="2"/>
      <c r="BN179" s="2"/>
      <c r="BO179" s="2"/>
    </row>
    <row r="180" spans="1:67" ht="43.5" customHeight="1">
      <c r="A180" s="338"/>
      <c r="B180" s="338"/>
      <c r="C180" s="338"/>
      <c r="D180" s="338"/>
      <c r="E180" s="338"/>
      <c r="F180" s="37"/>
      <c r="G180" s="339"/>
      <c r="H180" s="37"/>
      <c r="I180" s="37"/>
      <c r="J180" s="37"/>
      <c r="K180" s="37"/>
      <c r="L180" s="37"/>
      <c r="M180" s="37"/>
      <c r="N180" s="37"/>
      <c r="O180" s="37"/>
      <c r="P180" s="37"/>
      <c r="Q180" s="339"/>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2"/>
      <c r="AR180" s="33"/>
      <c r="AS180" s="2"/>
      <c r="AT180" s="2"/>
      <c r="AU180" s="2"/>
      <c r="AV180" s="2"/>
      <c r="AW180" s="2"/>
      <c r="AX180" s="34"/>
      <c r="AY180" s="2"/>
      <c r="AZ180" s="2"/>
      <c r="BA180" s="33"/>
      <c r="BB180" s="33"/>
      <c r="BC180" s="2"/>
      <c r="BD180" s="2"/>
      <c r="BE180" s="2"/>
      <c r="BF180" s="2"/>
      <c r="BG180" s="2"/>
      <c r="BH180" s="2"/>
      <c r="BI180" s="2"/>
      <c r="BJ180" s="2"/>
      <c r="BK180" s="2"/>
      <c r="BL180" s="2"/>
      <c r="BM180" s="2"/>
      <c r="BN180" s="2"/>
      <c r="BO180" s="2"/>
    </row>
    <row r="181" spans="1:67" ht="43.5" customHeight="1">
      <c r="A181" s="338"/>
      <c r="B181" s="338"/>
      <c r="C181" s="338"/>
      <c r="D181" s="338"/>
      <c r="E181" s="338"/>
      <c r="F181" s="37"/>
      <c r="G181" s="339"/>
      <c r="H181" s="37"/>
      <c r="I181" s="37"/>
      <c r="J181" s="37"/>
      <c r="K181" s="37"/>
      <c r="L181" s="37"/>
      <c r="M181" s="37"/>
      <c r="N181" s="37"/>
      <c r="O181" s="37"/>
      <c r="P181" s="37"/>
      <c r="Q181" s="339"/>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2"/>
      <c r="AR181" s="33"/>
      <c r="AS181" s="2"/>
      <c r="AT181" s="2"/>
      <c r="AU181" s="2"/>
      <c r="AV181" s="2"/>
      <c r="AW181" s="2"/>
      <c r="AX181" s="34"/>
      <c r="AY181" s="2"/>
      <c r="AZ181" s="2"/>
      <c r="BA181" s="33"/>
      <c r="BB181" s="33"/>
      <c r="BC181" s="2"/>
      <c r="BD181" s="2"/>
      <c r="BE181" s="2"/>
      <c r="BF181" s="2"/>
      <c r="BG181" s="2"/>
      <c r="BH181" s="2"/>
      <c r="BI181" s="2"/>
      <c r="BJ181" s="2"/>
      <c r="BK181" s="2"/>
      <c r="BL181" s="2"/>
      <c r="BM181" s="2"/>
      <c r="BN181" s="2"/>
      <c r="BO181" s="2"/>
    </row>
    <row r="182" spans="1:67" ht="43.5" customHeight="1">
      <c r="A182" s="338"/>
      <c r="B182" s="338"/>
      <c r="C182" s="338"/>
      <c r="D182" s="338"/>
      <c r="E182" s="338"/>
      <c r="F182" s="37"/>
      <c r="G182" s="339"/>
      <c r="H182" s="37"/>
      <c r="I182" s="37"/>
      <c r="J182" s="37"/>
      <c r="K182" s="37"/>
      <c r="L182" s="37"/>
      <c r="M182" s="37"/>
      <c r="N182" s="37"/>
      <c r="O182" s="37"/>
      <c r="P182" s="37"/>
      <c r="Q182" s="339"/>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2"/>
      <c r="AR182" s="33"/>
      <c r="AS182" s="2"/>
      <c r="AT182" s="2"/>
      <c r="AU182" s="2"/>
      <c r="AV182" s="2"/>
      <c r="AW182" s="2"/>
      <c r="AX182" s="34"/>
      <c r="AY182" s="2"/>
      <c r="AZ182" s="2"/>
      <c r="BA182" s="33"/>
      <c r="BB182" s="33"/>
      <c r="BC182" s="2"/>
      <c r="BD182" s="2"/>
      <c r="BE182" s="2"/>
      <c r="BF182" s="2"/>
      <c r="BG182" s="2"/>
      <c r="BH182" s="2"/>
      <c r="BI182" s="2"/>
      <c r="BJ182" s="2"/>
      <c r="BK182" s="2"/>
      <c r="BL182" s="2"/>
      <c r="BM182" s="2"/>
      <c r="BN182" s="2"/>
      <c r="BO182" s="2"/>
    </row>
    <row r="183" spans="1:67" ht="43.5" customHeight="1">
      <c r="A183" s="338"/>
      <c r="B183" s="338"/>
      <c r="C183" s="338"/>
      <c r="D183" s="338"/>
      <c r="E183" s="338"/>
      <c r="F183" s="37"/>
      <c r="G183" s="339"/>
      <c r="H183" s="37"/>
      <c r="I183" s="37"/>
      <c r="J183" s="37"/>
      <c r="K183" s="37"/>
      <c r="L183" s="37"/>
      <c r="M183" s="37"/>
      <c r="N183" s="37"/>
      <c r="O183" s="37"/>
      <c r="P183" s="37"/>
      <c r="Q183" s="339"/>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2"/>
      <c r="AR183" s="33"/>
      <c r="AS183" s="2"/>
      <c r="AT183" s="2"/>
      <c r="AU183" s="2"/>
      <c r="AV183" s="2"/>
      <c r="AW183" s="2"/>
      <c r="AX183" s="34"/>
      <c r="AY183" s="2"/>
      <c r="AZ183" s="2"/>
      <c r="BA183" s="33"/>
      <c r="BB183" s="33"/>
      <c r="BC183" s="2"/>
      <c r="BD183" s="2"/>
      <c r="BE183" s="2"/>
      <c r="BF183" s="2"/>
      <c r="BG183" s="2"/>
      <c r="BH183" s="2"/>
      <c r="BI183" s="2"/>
      <c r="BJ183" s="2"/>
      <c r="BK183" s="2"/>
      <c r="BL183" s="2"/>
      <c r="BM183" s="2"/>
      <c r="BN183" s="2"/>
      <c r="BO183" s="2"/>
    </row>
    <row r="184" spans="1:67" ht="43.5" customHeight="1">
      <c r="A184" s="338"/>
      <c r="B184" s="338"/>
      <c r="C184" s="338"/>
      <c r="D184" s="338"/>
      <c r="E184" s="338"/>
      <c r="F184" s="37"/>
      <c r="G184" s="339"/>
      <c r="H184" s="37"/>
      <c r="I184" s="37"/>
      <c r="J184" s="37"/>
      <c r="K184" s="37"/>
      <c r="L184" s="37"/>
      <c r="M184" s="37"/>
      <c r="N184" s="37"/>
      <c r="O184" s="37"/>
      <c r="P184" s="37"/>
      <c r="Q184" s="339"/>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2"/>
      <c r="AR184" s="33"/>
      <c r="AS184" s="2"/>
      <c r="AT184" s="2"/>
      <c r="AU184" s="2"/>
      <c r="AV184" s="2"/>
      <c r="AW184" s="2"/>
      <c r="AX184" s="34"/>
      <c r="AY184" s="2"/>
      <c r="AZ184" s="2"/>
      <c r="BA184" s="33"/>
      <c r="BB184" s="33"/>
      <c r="BC184" s="2"/>
      <c r="BD184" s="2"/>
      <c r="BE184" s="2"/>
      <c r="BF184" s="2"/>
      <c r="BG184" s="2"/>
      <c r="BH184" s="2"/>
      <c r="BI184" s="2"/>
      <c r="BJ184" s="2"/>
      <c r="BK184" s="2"/>
      <c r="BL184" s="2"/>
      <c r="BM184" s="2"/>
      <c r="BN184" s="2"/>
      <c r="BO184" s="2"/>
    </row>
    <row r="185" spans="1:67" ht="43.5" customHeight="1">
      <c r="A185" s="338"/>
      <c r="B185" s="338"/>
      <c r="C185" s="338"/>
      <c r="D185" s="338"/>
      <c r="E185" s="338"/>
      <c r="F185" s="37"/>
      <c r="G185" s="339"/>
      <c r="H185" s="37"/>
      <c r="I185" s="37"/>
      <c r="J185" s="37"/>
      <c r="K185" s="37"/>
      <c r="L185" s="37"/>
      <c r="M185" s="37"/>
      <c r="N185" s="37"/>
      <c r="O185" s="37"/>
      <c r="P185" s="37"/>
      <c r="Q185" s="339"/>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2"/>
      <c r="AR185" s="33"/>
      <c r="AS185" s="2"/>
      <c r="AT185" s="2"/>
      <c r="AU185" s="2"/>
      <c r="AV185" s="2"/>
      <c r="AW185" s="2"/>
      <c r="AX185" s="34"/>
      <c r="AY185" s="2"/>
      <c r="AZ185" s="2"/>
      <c r="BA185" s="33"/>
      <c r="BB185" s="33"/>
      <c r="BC185" s="2"/>
      <c r="BD185" s="2"/>
      <c r="BE185" s="2"/>
      <c r="BF185" s="2"/>
      <c r="BG185" s="2"/>
      <c r="BH185" s="2"/>
      <c r="BI185" s="2"/>
      <c r="BJ185" s="2"/>
      <c r="BK185" s="2"/>
      <c r="BL185" s="2"/>
      <c r="BM185" s="2"/>
      <c r="BN185" s="2"/>
      <c r="BO185" s="2"/>
    </row>
    <row r="186" spans="1:67" ht="43.5" customHeight="1">
      <c r="A186" s="338"/>
      <c r="B186" s="338"/>
      <c r="C186" s="338"/>
      <c r="D186" s="338"/>
      <c r="E186" s="338"/>
      <c r="F186" s="37"/>
      <c r="G186" s="339"/>
      <c r="H186" s="37"/>
      <c r="I186" s="37"/>
      <c r="J186" s="37"/>
      <c r="K186" s="37"/>
      <c r="L186" s="37"/>
      <c r="M186" s="37"/>
      <c r="N186" s="37"/>
      <c r="O186" s="37"/>
      <c r="P186" s="37"/>
      <c r="Q186" s="339"/>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2"/>
      <c r="AR186" s="33"/>
      <c r="AS186" s="2"/>
      <c r="AT186" s="2"/>
      <c r="AU186" s="2"/>
      <c r="AV186" s="2"/>
      <c r="AW186" s="2"/>
      <c r="AX186" s="34"/>
      <c r="AY186" s="2"/>
      <c r="AZ186" s="2"/>
      <c r="BA186" s="33"/>
      <c r="BB186" s="33"/>
      <c r="BC186" s="2"/>
      <c r="BD186" s="2"/>
      <c r="BE186" s="2"/>
      <c r="BF186" s="2"/>
      <c r="BG186" s="2"/>
      <c r="BH186" s="2"/>
      <c r="BI186" s="2"/>
      <c r="BJ186" s="2"/>
      <c r="BK186" s="2"/>
      <c r="BL186" s="2"/>
      <c r="BM186" s="2"/>
      <c r="BN186" s="2"/>
      <c r="BO186" s="2"/>
    </row>
    <row r="187" spans="1:67" ht="43.5" customHeight="1">
      <c r="A187" s="338"/>
      <c r="B187" s="338"/>
      <c r="C187" s="338"/>
      <c r="D187" s="338"/>
      <c r="E187" s="338"/>
      <c r="F187" s="37"/>
      <c r="G187" s="339"/>
      <c r="H187" s="37"/>
      <c r="I187" s="37"/>
      <c r="J187" s="37"/>
      <c r="K187" s="37"/>
      <c r="L187" s="37"/>
      <c r="M187" s="37"/>
      <c r="N187" s="37"/>
      <c r="O187" s="37"/>
      <c r="P187" s="37"/>
      <c r="Q187" s="339"/>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2"/>
      <c r="AR187" s="33"/>
      <c r="AS187" s="2"/>
      <c r="AT187" s="2"/>
      <c r="AU187" s="2"/>
      <c r="AV187" s="2"/>
      <c r="AW187" s="2"/>
      <c r="AX187" s="34"/>
      <c r="AY187" s="2"/>
      <c r="AZ187" s="2"/>
      <c r="BA187" s="33"/>
      <c r="BB187" s="33"/>
      <c r="BC187" s="2"/>
      <c r="BD187" s="2"/>
      <c r="BE187" s="2"/>
      <c r="BF187" s="2"/>
      <c r="BG187" s="2"/>
      <c r="BH187" s="2"/>
      <c r="BI187" s="2"/>
      <c r="BJ187" s="2"/>
      <c r="BK187" s="2"/>
      <c r="BL187" s="2"/>
      <c r="BM187" s="2"/>
      <c r="BN187" s="2"/>
      <c r="BO187" s="2"/>
    </row>
    <row r="188" spans="1:67" ht="43.5" customHeight="1">
      <c r="A188" s="338"/>
      <c r="B188" s="338"/>
      <c r="C188" s="338"/>
      <c r="D188" s="338"/>
      <c r="E188" s="338"/>
      <c r="F188" s="37"/>
      <c r="G188" s="339"/>
      <c r="H188" s="37"/>
      <c r="I188" s="37"/>
      <c r="J188" s="37"/>
      <c r="K188" s="37"/>
      <c r="L188" s="37"/>
      <c r="M188" s="37"/>
      <c r="N188" s="37"/>
      <c r="O188" s="37"/>
      <c r="P188" s="37"/>
      <c r="Q188" s="339"/>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2"/>
      <c r="AR188" s="33"/>
      <c r="AS188" s="2"/>
      <c r="AT188" s="2"/>
      <c r="AU188" s="2"/>
      <c r="AV188" s="2"/>
      <c r="AW188" s="2"/>
      <c r="AX188" s="34"/>
      <c r="AY188" s="2"/>
      <c r="AZ188" s="2"/>
      <c r="BA188" s="33"/>
      <c r="BB188" s="33"/>
      <c r="BC188" s="2"/>
      <c r="BD188" s="2"/>
      <c r="BE188" s="2"/>
      <c r="BF188" s="2"/>
      <c r="BG188" s="2"/>
      <c r="BH188" s="2"/>
      <c r="BI188" s="2"/>
      <c r="BJ188" s="2"/>
      <c r="BK188" s="2"/>
      <c r="BL188" s="2"/>
      <c r="BM188" s="2"/>
      <c r="BN188" s="2"/>
      <c r="BO188" s="2"/>
    </row>
    <row r="189" spans="1:67" ht="43.5" customHeight="1">
      <c r="A189" s="338"/>
      <c r="B189" s="338"/>
      <c r="C189" s="338"/>
      <c r="D189" s="338"/>
      <c r="E189" s="338"/>
      <c r="F189" s="37"/>
      <c r="G189" s="339"/>
      <c r="H189" s="37"/>
      <c r="I189" s="37"/>
      <c r="J189" s="37"/>
      <c r="K189" s="37"/>
      <c r="L189" s="37"/>
      <c r="M189" s="37"/>
      <c r="N189" s="37"/>
      <c r="O189" s="37"/>
      <c r="P189" s="37"/>
      <c r="Q189" s="339"/>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2"/>
      <c r="AR189" s="33"/>
      <c r="AS189" s="2"/>
      <c r="AT189" s="2"/>
      <c r="AU189" s="2"/>
      <c r="AV189" s="2"/>
      <c r="AW189" s="2"/>
      <c r="AX189" s="34"/>
      <c r="AY189" s="2"/>
      <c r="AZ189" s="2"/>
      <c r="BA189" s="33"/>
      <c r="BB189" s="33"/>
      <c r="BC189" s="2"/>
      <c r="BD189" s="2"/>
      <c r="BE189" s="2"/>
      <c r="BF189" s="2"/>
      <c r="BG189" s="2"/>
      <c r="BH189" s="2"/>
      <c r="BI189" s="2"/>
      <c r="BJ189" s="2"/>
      <c r="BK189" s="2"/>
      <c r="BL189" s="2"/>
      <c r="BM189" s="2"/>
      <c r="BN189" s="2"/>
      <c r="BO189" s="2"/>
    </row>
    <row r="190" spans="1:67" ht="43.5" customHeight="1">
      <c r="A190" s="338"/>
      <c r="B190" s="338"/>
      <c r="C190" s="338"/>
      <c r="D190" s="338"/>
      <c r="E190" s="338"/>
      <c r="F190" s="37"/>
      <c r="G190" s="339"/>
      <c r="H190" s="37"/>
      <c r="I190" s="37"/>
      <c r="J190" s="37"/>
      <c r="K190" s="37"/>
      <c r="L190" s="37"/>
      <c r="M190" s="37"/>
      <c r="N190" s="37"/>
      <c r="O190" s="37"/>
      <c r="P190" s="37"/>
      <c r="Q190" s="339"/>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2"/>
      <c r="AR190" s="33"/>
      <c r="AS190" s="2"/>
      <c r="AT190" s="2"/>
      <c r="AU190" s="2"/>
      <c r="AV190" s="2"/>
      <c r="AW190" s="2"/>
      <c r="AX190" s="34"/>
      <c r="AY190" s="2"/>
      <c r="AZ190" s="2"/>
      <c r="BA190" s="33"/>
      <c r="BB190" s="33"/>
      <c r="BC190" s="2"/>
      <c r="BD190" s="2"/>
      <c r="BE190" s="2"/>
      <c r="BF190" s="2"/>
      <c r="BG190" s="2"/>
      <c r="BH190" s="2"/>
      <c r="BI190" s="2"/>
      <c r="BJ190" s="2"/>
      <c r="BK190" s="2"/>
      <c r="BL190" s="2"/>
      <c r="BM190" s="2"/>
      <c r="BN190" s="2"/>
      <c r="BO190" s="2"/>
    </row>
    <row r="191" spans="1:67" ht="43.5" customHeight="1">
      <c r="A191" s="338"/>
      <c r="B191" s="338"/>
      <c r="C191" s="338"/>
      <c r="D191" s="338"/>
      <c r="E191" s="338"/>
      <c r="F191" s="37"/>
      <c r="G191" s="339"/>
      <c r="H191" s="37"/>
      <c r="I191" s="37"/>
      <c r="J191" s="37"/>
      <c r="K191" s="37"/>
      <c r="L191" s="37"/>
      <c r="M191" s="37"/>
      <c r="N191" s="37"/>
      <c r="O191" s="37"/>
      <c r="P191" s="37"/>
      <c r="Q191" s="339"/>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2"/>
      <c r="AR191" s="33"/>
      <c r="AS191" s="2"/>
      <c r="AT191" s="2"/>
      <c r="AU191" s="2"/>
      <c r="AV191" s="2"/>
      <c r="AW191" s="2"/>
      <c r="AX191" s="34"/>
      <c r="AY191" s="2"/>
      <c r="AZ191" s="2"/>
      <c r="BA191" s="33"/>
      <c r="BB191" s="33"/>
      <c r="BC191" s="2"/>
      <c r="BD191" s="2"/>
      <c r="BE191" s="2"/>
      <c r="BF191" s="2"/>
      <c r="BG191" s="2"/>
      <c r="BH191" s="2"/>
      <c r="BI191" s="2"/>
      <c r="BJ191" s="2"/>
      <c r="BK191" s="2"/>
      <c r="BL191" s="2"/>
      <c r="BM191" s="2"/>
      <c r="BN191" s="2"/>
      <c r="BO191" s="2"/>
    </row>
    <row r="192" spans="1:67" ht="43.5" customHeight="1">
      <c r="A192" s="338"/>
      <c r="B192" s="338"/>
      <c r="C192" s="338"/>
      <c r="D192" s="338"/>
      <c r="E192" s="338"/>
      <c r="F192" s="37"/>
      <c r="G192" s="339"/>
      <c r="H192" s="37"/>
      <c r="I192" s="37"/>
      <c r="J192" s="37"/>
      <c r="K192" s="37"/>
      <c r="L192" s="37"/>
      <c r="M192" s="37"/>
      <c r="N192" s="37"/>
      <c r="O192" s="37"/>
      <c r="P192" s="37"/>
      <c r="Q192" s="339"/>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2"/>
      <c r="AR192" s="33"/>
      <c r="AS192" s="2"/>
      <c r="AT192" s="2"/>
      <c r="AU192" s="2"/>
      <c r="AV192" s="2"/>
      <c r="AW192" s="2"/>
      <c r="AX192" s="34"/>
      <c r="AY192" s="2"/>
      <c r="AZ192" s="2"/>
      <c r="BA192" s="33"/>
      <c r="BB192" s="33"/>
      <c r="BC192" s="2"/>
      <c r="BD192" s="2"/>
      <c r="BE192" s="2"/>
      <c r="BF192" s="2"/>
      <c r="BG192" s="2"/>
      <c r="BH192" s="2"/>
      <c r="BI192" s="2"/>
      <c r="BJ192" s="2"/>
      <c r="BK192" s="2"/>
      <c r="BL192" s="2"/>
      <c r="BM192" s="2"/>
      <c r="BN192" s="2"/>
      <c r="BO192" s="2"/>
    </row>
    <row r="193" spans="1:67" ht="43.5" customHeight="1">
      <c r="A193" s="338"/>
      <c r="B193" s="338"/>
      <c r="C193" s="338"/>
      <c r="D193" s="338"/>
      <c r="E193" s="338"/>
      <c r="F193" s="37"/>
      <c r="G193" s="339"/>
      <c r="H193" s="37"/>
      <c r="I193" s="37"/>
      <c r="J193" s="37"/>
      <c r="K193" s="37"/>
      <c r="L193" s="37"/>
      <c r="M193" s="37"/>
      <c r="N193" s="37"/>
      <c r="O193" s="37"/>
      <c r="P193" s="37"/>
      <c r="Q193" s="339"/>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2"/>
      <c r="AR193" s="33"/>
      <c r="AS193" s="2"/>
      <c r="AT193" s="2"/>
      <c r="AU193" s="2"/>
      <c r="AV193" s="2"/>
      <c r="AW193" s="2"/>
      <c r="AX193" s="34"/>
      <c r="AY193" s="2"/>
      <c r="AZ193" s="2"/>
      <c r="BA193" s="33"/>
      <c r="BB193" s="33"/>
      <c r="BC193" s="2"/>
      <c r="BD193" s="2"/>
      <c r="BE193" s="2"/>
      <c r="BF193" s="2"/>
      <c r="BG193" s="2"/>
      <c r="BH193" s="2"/>
      <c r="BI193" s="2"/>
      <c r="BJ193" s="2"/>
      <c r="BK193" s="2"/>
      <c r="BL193" s="2"/>
      <c r="BM193" s="2"/>
      <c r="BN193" s="2"/>
      <c r="BO193" s="2"/>
    </row>
    <row r="194" spans="1:67" ht="43.5" customHeight="1">
      <c r="A194" s="338"/>
      <c r="B194" s="338"/>
      <c r="C194" s="338"/>
      <c r="D194" s="338"/>
      <c r="E194" s="338"/>
      <c r="F194" s="37"/>
      <c r="G194" s="339"/>
      <c r="H194" s="37"/>
      <c r="I194" s="37"/>
      <c r="J194" s="37"/>
      <c r="K194" s="37"/>
      <c r="L194" s="37"/>
      <c r="M194" s="37"/>
      <c r="N194" s="37"/>
      <c r="O194" s="37"/>
      <c r="P194" s="37"/>
      <c r="Q194" s="339"/>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2"/>
      <c r="AR194" s="33"/>
      <c r="AS194" s="2"/>
      <c r="AT194" s="2"/>
      <c r="AU194" s="2"/>
      <c r="AV194" s="2"/>
      <c r="AW194" s="2"/>
      <c r="AX194" s="34"/>
      <c r="AY194" s="2"/>
      <c r="AZ194" s="2"/>
      <c r="BA194" s="33"/>
      <c r="BB194" s="33"/>
      <c r="BC194" s="2"/>
      <c r="BD194" s="2"/>
      <c r="BE194" s="2"/>
      <c r="BF194" s="2"/>
      <c r="BG194" s="2"/>
      <c r="BH194" s="2"/>
      <c r="BI194" s="2"/>
      <c r="BJ194" s="2"/>
      <c r="BK194" s="2"/>
      <c r="BL194" s="2"/>
      <c r="BM194" s="2"/>
      <c r="BN194" s="2"/>
      <c r="BO194" s="2"/>
    </row>
    <row r="195" spans="1:67" ht="43.5" customHeight="1">
      <c r="A195" s="338"/>
      <c r="B195" s="338"/>
      <c r="C195" s="338"/>
      <c r="D195" s="338"/>
      <c r="E195" s="338"/>
      <c r="F195" s="37"/>
      <c r="G195" s="339"/>
      <c r="H195" s="37"/>
      <c r="I195" s="37"/>
      <c r="J195" s="37"/>
      <c r="K195" s="37"/>
      <c r="L195" s="37"/>
      <c r="M195" s="37"/>
      <c r="N195" s="37"/>
      <c r="O195" s="37"/>
      <c r="P195" s="37"/>
      <c r="Q195" s="339"/>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2"/>
      <c r="AR195" s="33"/>
      <c r="AS195" s="2"/>
      <c r="AT195" s="2"/>
      <c r="AU195" s="2"/>
      <c r="AV195" s="2"/>
      <c r="AW195" s="2"/>
      <c r="AX195" s="34"/>
      <c r="AY195" s="2"/>
      <c r="AZ195" s="2"/>
      <c r="BA195" s="33"/>
      <c r="BB195" s="33"/>
      <c r="BC195" s="2"/>
      <c r="BD195" s="2"/>
      <c r="BE195" s="2"/>
      <c r="BF195" s="2"/>
      <c r="BG195" s="2"/>
      <c r="BH195" s="2"/>
      <c r="BI195" s="2"/>
      <c r="BJ195" s="2"/>
      <c r="BK195" s="2"/>
      <c r="BL195" s="2"/>
      <c r="BM195" s="2"/>
      <c r="BN195" s="2"/>
      <c r="BO195" s="2"/>
    </row>
    <row r="196" spans="1:67" ht="43.5" customHeight="1">
      <c r="A196" s="338"/>
      <c r="B196" s="338"/>
      <c r="C196" s="338"/>
      <c r="D196" s="338"/>
      <c r="E196" s="338"/>
      <c r="F196" s="37"/>
      <c r="G196" s="339"/>
      <c r="H196" s="37"/>
      <c r="I196" s="37"/>
      <c r="J196" s="37"/>
      <c r="K196" s="37"/>
      <c r="L196" s="37"/>
      <c r="M196" s="37"/>
      <c r="N196" s="37"/>
      <c r="O196" s="37"/>
      <c r="P196" s="37"/>
      <c r="Q196" s="339"/>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2"/>
      <c r="AR196" s="33"/>
      <c r="AS196" s="2"/>
      <c r="AT196" s="2"/>
      <c r="AU196" s="2"/>
      <c r="AV196" s="2"/>
      <c r="AW196" s="2"/>
      <c r="AX196" s="34"/>
      <c r="AY196" s="2"/>
      <c r="AZ196" s="2"/>
      <c r="BA196" s="33"/>
      <c r="BB196" s="33"/>
      <c r="BC196" s="2"/>
      <c r="BD196" s="2"/>
      <c r="BE196" s="2"/>
      <c r="BF196" s="2"/>
      <c r="BG196" s="2"/>
      <c r="BH196" s="2"/>
      <c r="BI196" s="2"/>
      <c r="BJ196" s="2"/>
      <c r="BK196" s="2"/>
      <c r="BL196" s="2"/>
      <c r="BM196" s="2"/>
      <c r="BN196" s="2"/>
      <c r="BO196" s="2"/>
    </row>
    <row r="197" spans="1:67" ht="43.5" customHeight="1">
      <c r="A197" s="338"/>
      <c r="B197" s="338"/>
      <c r="C197" s="338"/>
      <c r="D197" s="338"/>
      <c r="E197" s="338"/>
      <c r="F197" s="37"/>
      <c r="G197" s="339"/>
      <c r="H197" s="37"/>
      <c r="I197" s="37"/>
      <c r="J197" s="37"/>
      <c r="K197" s="37"/>
      <c r="L197" s="37"/>
      <c r="M197" s="37"/>
      <c r="N197" s="37"/>
      <c r="O197" s="37"/>
      <c r="P197" s="37"/>
      <c r="Q197" s="339"/>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2"/>
      <c r="AR197" s="33"/>
      <c r="AS197" s="2"/>
      <c r="AT197" s="2"/>
      <c r="AU197" s="2"/>
      <c r="AV197" s="2"/>
      <c r="AW197" s="2"/>
      <c r="AX197" s="34"/>
      <c r="AY197" s="2"/>
      <c r="AZ197" s="2"/>
      <c r="BA197" s="33"/>
      <c r="BB197" s="33"/>
      <c r="BC197" s="2"/>
      <c r="BD197" s="2"/>
      <c r="BE197" s="2"/>
      <c r="BF197" s="2"/>
      <c r="BG197" s="2"/>
      <c r="BH197" s="2"/>
      <c r="BI197" s="2"/>
      <c r="BJ197" s="2"/>
      <c r="BK197" s="2"/>
      <c r="BL197" s="2"/>
      <c r="BM197" s="2"/>
      <c r="BN197" s="2"/>
      <c r="BO197" s="2"/>
    </row>
    <row r="198" spans="1:67" ht="43.5" customHeight="1">
      <c r="A198" s="338"/>
      <c r="B198" s="338"/>
      <c r="C198" s="338"/>
      <c r="D198" s="338"/>
      <c r="E198" s="338"/>
      <c r="F198" s="37"/>
      <c r="G198" s="339"/>
      <c r="H198" s="37"/>
      <c r="I198" s="37"/>
      <c r="J198" s="37"/>
      <c r="K198" s="37"/>
      <c r="L198" s="37"/>
      <c r="M198" s="37"/>
      <c r="N198" s="37"/>
      <c r="O198" s="37"/>
      <c r="P198" s="37"/>
      <c r="Q198" s="339"/>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2"/>
      <c r="AR198" s="33"/>
      <c r="AS198" s="2"/>
      <c r="AT198" s="2"/>
      <c r="AU198" s="2"/>
      <c r="AV198" s="2"/>
      <c r="AW198" s="2"/>
      <c r="AX198" s="34"/>
      <c r="AY198" s="2"/>
      <c r="AZ198" s="2"/>
      <c r="BA198" s="33"/>
      <c r="BB198" s="33"/>
      <c r="BC198" s="2"/>
      <c r="BD198" s="2"/>
      <c r="BE198" s="2"/>
      <c r="BF198" s="2"/>
      <c r="BG198" s="2"/>
      <c r="BH198" s="2"/>
      <c r="BI198" s="2"/>
      <c r="BJ198" s="2"/>
      <c r="BK198" s="2"/>
      <c r="BL198" s="2"/>
      <c r="BM198" s="2"/>
      <c r="BN198" s="2"/>
      <c r="BO198" s="2"/>
    </row>
    <row r="199" spans="1:67" ht="43.5" customHeight="1">
      <c r="A199" s="338"/>
      <c r="B199" s="338"/>
      <c r="C199" s="338"/>
      <c r="D199" s="338"/>
      <c r="E199" s="338"/>
      <c r="F199" s="37"/>
      <c r="G199" s="339"/>
      <c r="H199" s="37"/>
      <c r="I199" s="37"/>
      <c r="J199" s="37"/>
      <c r="K199" s="37"/>
      <c r="L199" s="37"/>
      <c r="M199" s="37"/>
      <c r="N199" s="37"/>
      <c r="O199" s="37"/>
      <c r="P199" s="37"/>
      <c r="Q199" s="339"/>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2"/>
      <c r="AR199" s="33"/>
      <c r="AS199" s="2"/>
      <c r="AT199" s="2"/>
      <c r="AU199" s="2"/>
      <c r="AV199" s="2"/>
      <c r="AW199" s="2"/>
      <c r="AX199" s="34"/>
      <c r="AY199" s="2"/>
      <c r="AZ199" s="2"/>
      <c r="BA199" s="33"/>
      <c r="BB199" s="33"/>
      <c r="BC199" s="2"/>
      <c r="BD199" s="2"/>
      <c r="BE199" s="2"/>
      <c r="BF199" s="2"/>
      <c r="BG199" s="2"/>
      <c r="BH199" s="2"/>
      <c r="BI199" s="2"/>
      <c r="BJ199" s="2"/>
      <c r="BK199" s="2"/>
      <c r="BL199" s="2"/>
      <c r="BM199" s="2"/>
      <c r="BN199" s="2"/>
      <c r="BO199" s="2"/>
    </row>
    <row r="200" spans="1:67" ht="43.5" customHeight="1">
      <c r="A200" s="338"/>
      <c r="B200" s="338"/>
      <c r="C200" s="338"/>
      <c r="D200" s="338"/>
      <c r="E200" s="338"/>
      <c r="F200" s="37"/>
      <c r="G200" s="339"/>
      <c r="H200" s="37"/>
      <c r="I200" s="37"/>
      <c r="J200" s="37"/>
      <c r="K200" s="37"/>
      <c r="L200" s="37"/>
      <c r="M200" s="37"/>
      <c r="N200" s="37"/>
      <c r="O200" s="37"/>
      <c r="P200" s="37"/>
      <c r="Q200" s="339"/>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2"/>
      <c r="AR200" s="33"/>
      <c r="AS200" s="2"/>
      <c r="AT200" s="2"/>
      <c r="AU200" s="2"/>
      <c r="AV200" s="2"/>
      <c r="AW200" s="2"/>
      <c r="AX200" s="34"/>
      <c r="AY200" s="2"/>
      <c r="AZ200" s="2"/>
      <c r="BA200" s="33"/>
      <c r="BB200" s="33"/>
      <c r="BC200" s="2"/>
      <c r="BD200" s="2"/>
      <c r="BE200" s="2"/>
      <c r="BF200" s="2"/>
      <c r="BG200" s="2"/>
      <c r="BH200" s="2"/>
      <c r="BI200" s="2"/>
      <c r="BJ200" s="2"/>
      <c r="BK200" s="2"/>
      <c r="BL200" s="2"/>
      <c r="BM200" s="2"/>
      <c r="BN200" s="2"/>
      <c r="BO200" s="2"/>
    </row>
    <row r="201" spans="1:67" ht="43.5" customHeight="1">
      <c r="A201" s="338"/>
      <c r="B201" s="338"/>
      <c r="C201" s="338"/>
      <c r="D201" s="338"/>
      <c r="E201" s="338"/>
      <c r="F201" s="37"/>
      <c r="G201" s="339"/>
      <c r="H201" s="37"/>
      <c r="I201" s="37"/>
      <c r="J201" s="37"/>
      <c r="K201" s="37"/>
      <c r="L201" s="37"/>
      <c r="M201" s="37"/>
      <c r="N201" s="37"/>
      <c r="O201" s="37"/>
      <c r="P201" s="37"/>
      <c r="Q201" s="339"/>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2"/>
      <c r="AR201" s="33"/>
      <c r="AS201" s="2"/>
      <c r="AT201" s="2"/>
      <c r="AU201" s="2"/>
      <c r="AV201" s="2"/>
      <c r="AW201" s="2"/>
      <c r="AX201" s="34"/>
      <c r="AY201" s="2"/>
      <c r="AZ201" s="2"/>
      <c r="BA201" s="33"/>
      <c r="BB201" s="33"/>
      <c r="BC201" s="2"/>
      <c r="BD201" s="2"/>
      <c r="BE201" s="2"/>
      <c r="BF201" s="2"/>
      <c r="BG201" s="2"/>
      <c r="BH201" s="2"/>
      <c r="BI201" s="2"/>
      <c r="BJ201" s="2"/>
      <c r="BK201" s="2"/>
      <c r="BL201" s="2"/>
      <c r="BM201" s="2"/>
      <c r="BN201" s="2"/>
      <c r="BO201" s="2"/>
    </row>
    <row r="202" spans="1:67" ht="43.5" customHeight="1">
      <c r="A202" s="338"/>
      <c r="B202" s="338"/>
      <c r="C202" s="338"/>
      <c r="D202" s="338"/>
      <c r="E202" s="338"/>
      <c r="F202" s="37"/>
      <c r="G202" s="339"/>
      <c r="H202" s="37"/>
      <c r="I202" s="37"/>
      <c r="J202" s="37"/>
      <c r="K202" s="37"/>
      <c r="L202" s="37"/>
      <c r="M202" s="37"/>
      <c r="N202" s="37"/>
      <c r="O202" s="37"/>
      <c r="P202" s="37"/>
      <c r="Q202" s="339"/>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2"/>
      <c r="AR202" s="33"/>
      <c r="AS202" s="2"/>
      <c r="AT202" s="2"/>
      <c r="AU202" s="2"/>
      <c r="AV202" s="2"/>
      <c r="AW202" s="2"/>
      <c r="AX202" s="34"/>
      <c r="AY202" s="2"/>
      <c r="AZ202" s="2"/>
      <c r="BA202" s="33"/>
      <c r="BB202" s="33"/>
      <c r="BC202" s="2"/>
      <c r="BD202" s="2"/>
      <c r="BE202" s="2"/>
      <c r="BF202" s="2"/>
      <c r="BG202" s="2"/>
      <c r="BH202" s="2"/>
      <c r="BI202" s="2"/>
      <c r="BJ202" s="2"/>
      <c r="BK202" s="2"/>
      <c r="BL202" s="2"/>
      <c r="BM202" s="2"/>
      <c r="BN202" s="2"/>
      <c r="BO202" s="2"/>
    </row>
    <row r="203" spans="1:67" ht="43.5" customHeight="1">
      <c r="A203" s="338"/>
      <c r="B203" s="338"/>
      <c r="C203" s="338"/>
      <c r="D203" s="338"/>
      <c r="E203" s="338"/>
      <c r="F203" s="37"/>
      <c r="G203" s="339"/>
      <c r="H203" s="37"/>
      <c r="I203" s="37"/>
      <c r="J203" s="37"/>
      <c r="K203" s="37"/>
      <c r="L203" s="37"/>
      <c r="M203" s="37"/>
      <c r="N203" s="37"/>
      <c r="O203" s="37"/>
      <c r="P203" s="37"/>
      <c r="Q203" s="339"/>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2"/>
      <c r="AR203" s="33"/>
      <c r="AS203" s="2"/>
      <c r="AT203" s="2"/>
      <c r="AU203" s="2"/>
      <c r="AV203" s="2"/>
      <c r="AW203" s="2"/>
      <c r="AX203" s="34"/>
      <c r="AY203" s="2"/>
      <c r="AZ203" s="2"/>
      <c r="BA203" s="33"/>
      <c r="BB203" s="33"/>
      <c r="BC203" s="2"/>
      <c r="BD203" s="2"/>
      <c r="BE203" s="2"/>
      <c r="BF203" s="2"/>
      <c r="BG203" s="2"/>
      <c r="BH203" s="2"/>
      <c r="BI203" s="2"/>
      <c r="BJ203" s="2"/>
      <c r="BK203" s="2"/>
      <c r="BL203" s="2"/>
      <c r="BM203" s="2"/>
      <c r="BN203" s="2"/>
      <c r="BO203" s="2"/>
    </row>
    <row r="204" spans="1:67" ht="43.5" customHeight="1">
      <c r="A204" s="338"/>
      <c r="B204" s="338"/>
      <c r="C204" s="338"/>
      <c r="D204" s="338"/>
      <c r="E204" s="338"/>
      <c r="F204" s="37"/>
      <c r="G204" s="339"/>
      <c r="H204" s="37"/>
      <c r="I204" s="37"/>
      <c r="J204" s="37"/>
      <c r="K204" s="37"/>
      <c r="L204" s="37"/>
      <c r="M204" s="37"/>
      <c r="N204" s="37"/>
      <c r="O204" s="37"/>
      <c r="P204" s="37"/>
      <c r="Q204" s="339"/>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2"/>
      <c r="AR204" s="33"/>
      <c r="AS204" s="2"/>
      <c r="AT204" s="2"/>
      <c r="AU204" s="2"/>
      <c r="AV204" s="2"/>
      <c r="AW204" s="2"/>
      <c r="AX204" s="34"/>
      <c r="AY204" s="2"/>
      <c r="AZ204" s="2"/>
      <c r="BA204" s="33"/>
      <c r="BB204" s="33"/>
      <c r="BC204" s="2"/>
      <c r="BD204" s="2"/>
      <c r="BE204" s="2"/>
      <c r="BF204" s="2"/>
      <c r="BG204" s="2"/>
      <c r="BH204" s="2"/>
      <c r="BI204" s="2"/>
      <c r="BJ204" s="2"/>
      <c r="BK204" s="2"/>
      <c r="BL204" s="2"/>
      <c r="BM204" s="2"/>
      <c r="BN204" s="2"/>
      <c r="BO204" s="2"/>
    </row>
    <row r="205" spans="1:67" ht="43.5" customHeight="1">
      <c r="A205" s="338"/>
      <c r="B205" s="338"/>
      <c r="C205" s="338"/>
      <c r="D205" s="338"/>
      <c r="E205" s="338"/>
      <c r="F205" s="37"/>
      <c r="G205" s="339"/>
      <c r="H205" s="37"/>
      <c r="I205" s="37"/>
      <c r="J205" s="37"/>
      <c r="K205" s="37"/>
      <c r="L205" s="37"/>
      <c r="M205" s="37"/>
      <c r="N205" s="37"/>
      <c r="O205" s="37"/>
      <c r="P205" s="37"/>
      <c r="Q205" s="339"/>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2"/>
      <c r="AR205" s="33"/>
      <c r="AS205" s="2"/>
      <c r="AT205" s="2"/>
      <c r="AU205" s="2"/>
      <c r="AV205" s="2"/>
      <c r="AW205" s="2"/>
      <c r="AX205" s="34"/>
      <c r="AY205" s="2"/>
      <c r="AZ205" s="2"/>
      <c r="BA205" s="33"/>
      <c r="BB205" s="33"/>
      <c r="BC205" s="2"/>
      <c r="BD205" s="2"/>
      <c r="BE205" s="2"/>
      <c r="BF205" s="2"/>
      <c r="BG205" s="2"/>
      <c r="BH205" s="2"/>
      <c r="BI205" s="2"/>
      <c r="BJ205" s="2"/>
      <c r="BK205" s="2"/>
      <c r="BL205" s="2"/>
      <c r="BM205" s="2"/>
      <c r="BN205" s="2"/>
      <c r="BO205" s="2"/>
    </row>
    <row r="206" spans="1:67" ht="43.5" customHeight="1">
      <c r="A206" s="338"/>
      <c r="B206" s="338"/>
      <c r="C206" s="338"/>
      <c r="D206" s="338"/>
      <c r="E206" s="338"/>
      <c r="F206" s="37"/>
      <c r="G206" s="339"/>
      <c r="H206" s="37"/>
      <c r="I206" s="37"/>
      <c r="J206" s="37"/>
      <c r="K206" s="37"/>
      <c r="L206" s="37"/>
      <c r="M206" s="37"/>
      <c r="N206" s="37"/>
      <c r="O206" s="37"/>
      <c r="P206" s="37"/>
      <c r="Q206" s="339"/>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2"/>
      <c r="AR206" s="33"/>
      <c r="AS206" s="2"/>
      <c r="AT206" s="2"/>
      <c r="AU206" s="2"/>
      <c r="AV206" s="2"/>
      <c r="AW206" s="2"/>
      <c r="AX206" s="34"/>
      <c r="AY206" s="2"/>
      <c r="AZ206" s="2"/>
      <c r="BA206" s="33"/>
      <c r="BB206" s="33"/>
      <c r="BC206" s="2"/>
      <c r="BD206" s="2"/>
      <c r="BE206" s="2"/>
      <c r="BF206" s="2"/>
      <c r="BG206" s="2"/>
      <c r="BH206" s="2"/>
      <c r="BI206" s="2"/>
      <c r="BJ206" s="2"/>
      <c r="BK206" s="2"/>
      <c r="BL206" s="2"/>
      <c r="BM206" s="2"/>
      <c r="BN206" s="2"/>
      <c r="BO206" s="2"/>
    </row>
    <row r="207" spans="1:67" ht="43.5" customHeight="1">
      <c r="A207" s="338"/>
      <c r="B207" s="338"/>
      <c r="C207" s="338"/>
      <c r="D207" s="338"/>
      <c r="E207" s="338"/>
      <c r="F207" s="37"/>
      <c r="G207" s="339"/>
      <c r="H207" s="37"/>
      <c r="I207" s="37"/>
      <c r="J207" s="37"/>
      <c r="K207" s="37"/>
      <c r="L207" s="37"/>
      <c r="M207" s="37"/>
      <c r="N207" s="37"/>
      <c r="O207" s="37"/>
      <c r="P207" s="37"/>
      <c r="Q207" s="339"/>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2"/>
      <c r="AR207" s="33"/>
      <c r="AS207" s="2"/>
      <c r="AT207" s="2"/>
      <c r="AU207" s="2"/>
      <c r="AV207" s="2"/>
      <c r="AW207" s="2"/>
      <c r="AX207" s="34"/>
      <c r="AY207" s="2"/>
      <c r="AZ207" s="2"/>
      <c r="BA207" s="33"/>
      <c r="BB207" s="33"/>
      <c r="BC207" s="2"/>
      <c r="BD207" s="2"/>
      <c r="BE207" s="2"/>
      <c r="BF207" s="2"/>
      <c r="BG207" s="2"/>
      <c r="BH207" s="2"/>
      <c r="BI207" s="2"/>
      <c r="BJ207" s="2"/>
      <c r="BK207" s="2"/>
      <c r="BL207" s="2"/>
      <c r="BM207" s="2"/>
      <c r="BN207" s="2"/>
      <c r="BO207" s="2"/>
    </row>
    <row r="208" spans="1:67" ht="43.5" customHeight="1">
      <c r="A208" s="338"/>
      <c r="B208" s="338"/>
      <c r="C208" s="338"/>
      <c r="D208" s="338"/>
      <c r="E208" s="338"/>
      <c r="F208" s="37"/>
      <c r="G208" s="339"/>
      <c r="H208" s="37"/>
      <c r="I208" s="37"/>
      <c r="J208" s="37"/>
      <c r="K208" s="37"/>
      <c r="L208" s="37"/>
      <c r="M208" s="37"/>
      <c r="N208" s="37"/>
      <c r="O208" s="37"/>
      <c r="P208" s="37"/>
      <c r="Q208" s="339"/>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2"/>
      <c r="AR208" s="33"/>
      <c r="AS208" s="2"/>
      <c r="AT208" s="2"/>
      <c r="AU208" s="2"/>
      <c r="AV208" s="2"/>
      <c r="AW208" s="2"/>
      <c r="AX208" s="34"/>
      <c r="AY208" s="2"/>
      <c r="AZ208" s="2"/>
      <c r="BA208" s="33"/>
      <c r="BB208" s="33"/>
      <c r="BC208" s="2"/>
      <c r="BD208" s="2"/>
      <c r="BE208" s="2"/>
      <c r="BF208" s="2"/>
      <c r="BG208" s="2"/>
      <c r="BH208" s="2"/>
      <c r="BI208" s="2"/>
      <c r="BJ208" s="2"/>
      <c r="BK208" s="2"/>
      <c r="BL208" s="2"/>
      <c r="BM208" s="2"/>
      <c r="BN208" s="2"/>
      <c r="BO208" s="2"/>
    </row>
    <row r="209" spans="1:67" ht="43.5" customHeight="1">
      <c r="A209" s="338"/>
      <c r="B209" s="338"/>
      <c r="C209" s="338"/>
      <c r="D209" s="338"/>
      <c r="E209" s="338"/>
      <c r="F209" s="37"/>
      <c r="G209" s="339"/>
      <c r="H209" s="37"/>
      <c r="I209" s="37"/>
      <c r="J209" s="37"/>
      <c r="K209" s="37"/>
      <c r="L209" s="37"/>
      <c r="M209" s="37"/>
      <c r="N209" s="37"/>
      <c r="O209" s="37"/>
      <c r="P209" s="37"/>
      <c r="Q209" s="339"/>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2"/>
      <c r="AR209" s="33"/>
      <c r="AS209" s="2"/>
      <c r="AT209" s="2"/>
      <c r="AU209" s="2"/>
      <c r="AV209" s="2"/>
      <c r="AW209" s="2"/>
      <c r="AX209" s="34"/>
      <c r="AY209" s="2"/>
      <c r="AZ209" s="2"/>
      <c r="BA209" s="33"/>
      <c r="BB209" s="33"/>
      <c r="BC209" s="2"/>
      <c r="BD209" s="2"/>
      <c r="BE209" s="2"/>
      <c r="BF209" s="2"/>
      <c r="BG209" s="2"/>
      <c r="BH209" s="2"/>
      <c r="BI209" s="2"/>
      <c r="BJ209" s="2"/>
      <c r="BK209" s="2"/>
      <c r="BL209" s="2"/>
      <c r="BM209" s="2"/>
      <c r="BN209" s="2"/>
      <c r="BO209" s="2"/>
    </row>
    <row r="210" spans="1:67" ht="43.5" customHeight="1">
      <c r="A210" s="338"/>
      <c r="B210" s="338"/>
      <c r="C210" s="338"/>
      <c r="D210" s="338"/>
      <c r="E210" s="338"/>
      <c r="F210" s="37"/>
      <c r="G210" s="339"/>
      <c r="H210" s="37"/>
      <c r="I210" s="37"/>
      <c r="J210" s="37"/>
      <c r="K210" s="37"/>
      <c r="L210" s="37"/>
      <c r="M210" s="37"/>
      <c r="N210" s="37"/>
      <c r="O210" s="37"/>
      <c r="P210" s="37"/>
      <c r="Q210" s="339"/>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2"/>
      <c r="AR210" s="33"/>
      <c r="AS210" s="2"/>
      <c r="AT210" s="2"/>
      <c r="AU210" s="2"/>
      <c r="AV210" s="2"/>
      <c r="AW210" s="2"/>
      <c r="AX210" s="34"/>
      <c r="AY210" s="2"/>
      <c r="AZ210" s="2"/>
      <c r="BA210" s="33"/>
      <c r="BB210" s="33"/>
      <c r="BC210" s="2"/>
      <c r="BD210" s="2"/>
      <c r="BE210" s="2"/>
      <c r="BF210" s="2"/>
      <c r="BG210" s="2"/>
      <c r="BH210" s="2"/>
      <c r="BI210" s="2"/>
      <c r="BJ210" s="2"/>
      <c r="BK210" s="2"/>
      <c r="BL210" s="2"/>
      <c r="BM210" s="2"/>
      <c r="BN210" s="2"/>
      <c r="BO210" s="2"/>
    </row>
    <row r="211" spans="1:67" ht="43.5" customHeight="1">
      <c r="A211" s="338"/>
      <c r="B211" s="338"/>
      <c r="C211" s="338"/>
      <c r="D211" s="338"/>
      <c r="E211" s="338"/>
      <c r="F211" s="37"/>
      <c r="G211" s="339"/>
      <c r="H211" s="37"/>
      <c r="I211" s="37"/>
      <c r="J211" s="37"/>
      <c r="K211" s="37"/>
      <c r="L211" s="37"/>
      <c r="M211" s="37"/>
      <c r="N211" s="37"/>
      <c r="O211" s="37"/>
      <c r="P211" s="37"/>
      <c r="Q211" s="339"/>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2"/>
      <c r="AR211" s="33"/>
      <c r="AS211" s="2"/>
      <c r="AT211" s="2"/>
      <c r="AU211" s="2"/>
      <c r="AV211" s="2"/>
      <c r="AW211" s="2"/>
      <c r="AX211" s="34"/>
      <c r="AY211" s="2"/>
      <c r="AZ211" s="2"/>
      <c r="BA211" s="33"/>
      <c r="BB211" s="33"/>
      <c r="BC211" s="2"/>
      <c r="BD211" s="2"/>
      <c r="BE211" s="2"/>
      <c r="BF211" s="2"/>
      <c r="BG211" s="2"/>
      <c r="BH211" s="2"/>
      <c r="BI211" s="2"/>
      <c r="BJ211" s="2"/>
      <c r="BK211" s="2"/>
      <c r="BL211" s="2"/>
      <c r="BM211" s="2"/>
      <c r="BN211" s="2"/>
      <c r="BO211" s="2"/>
    </row>
    <row r="212" spans="1:67" ht="43.5" customHeight="1">
      <c r="A212" s="338"/>
      <c r="B212" s="338"/>
      <c r="C212" s="338"/>
      <c r="D212" s="338"/>
      <c r="E212" s="338"/>
      <c r="F212" s="37"/>
      <c r="G212" s="339"/>
      <c r="H212" s="37"/>
      <c r="I212" s="37"/>
      <c r="J212" s="37"/>
      <c r="K212" s="37"/>
      <c r="L212" s="37"/>
      <c r="M212" s="37"/>
      <c r="N212" s="37"/>
      <c r="O212" s="37"/>
      <c r="P212" s="37"/>
      <c r="Q212" s="339"/>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2"/>
      <c r="AR212" s="33"/>
      <c r="AS212" s="2"/>
      <c r="AT212" s="2"/>
      <c r="AU212" s="2"/>
      <c r="AV212" s="2"/>
      <c r="AW212" s="2"/>
      <c r="AX212" s="34"/>
      <c r="AY212" s="2"/>
      <c r="AZ212" s="2"/>
      <c r="BA212" s="33"/>
      <c r="BB212" s="33"/>
      <c r="BC212" s="2"/>
      <c r="BD212" s="2"/>
      <c r="BE212" s="2"/>
      <c r="BF212" s="2"/>
      <c r="BG212" s="2"/>
      <c r="BH212" s="2"/>
      <c r="BI212" s="2"/>
      <c r="BJ212" s="2"/>
      <c r="BK212" s="2"/>
      <c r="BL212" s="2"/>
      <c r="BM212" s="2"/>
      <c r="BN212" s="2"/>
      <c r="BO212" s="2"/>
    </row>
    <row r="213" spans="1:67" ht="43.5" customHeight="1">
      <c r="A213" s="338"/>
      <c r="B213" s="338"/>
      <c r="C213" s="338"/>
      <c r="D213" s="338"/>
      <c r="E213" s="338"/>
      <c r="F213" s="37"/>
      <c r="G213" s="339"/>
      <c r="H213" s="37"/>
      <c r="I213" s="37"/>
      <c r="J213" s="37"/>
      <c r="K213" s="37"/>
      <c r="L213" s="37"/>
      <c r="M213" s="37"/>
      <c r="N213" s="37"/>
      <c r="O213" s="37"/>
      <c r="P213" s="37"/>
      <c r="Q213" s="339"/>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2"/>
      <c r="AR213" s="33"/>
      <c r="AS213" s="2"/>
      <c r="AT213" s="2"/>
      <c r="AU213" s="2"/>
      <c r="AV213" s="2"/>
      <c r="AW213" s="2"/>
      <c r="AX213" s="34"/>
      <c r="AY213" s="2"/>
      <c r="AZ213" s="2"/>
      <c r="BA213" s="33"/>
      <c r="BB213" s="33"/>
      <c r="BC213" s="2"/>
      <c r="BD213" s="2"/>
      <c r="BE213" s="2"/>
      <c r="BF213" s="2"/>
      <c r="BG213" s="2"/>
      <c r="BH213" s="2"/>
      <c r="BI213" s="2"/>
      <c r="BJ213" s="2"/>
      <c r="BK213" s="2"/>
      <c r="BL213" s="2"/>
      <c r="BM213" s="2"/>
      <c r="BN213" s="2"/>
      <c r="BO213" s="2"/>
    </row>
    <row r="214" spans="1:67" ht="43.5" customHeight="1">
      <c r="A214" s="338"/>
      <c r="B214" s="338"/>
      <c r="C214" s="338"/>
      <c r="D214" s="338"/>
      <c r="E214" s="338"/>
      <c r="F214" s="37"/>
      <c r="G214" s="339"/>
      <c r="H214" s="37"/>
      <c r="I214" s="37"/>
      <c r="J214" s="37"/>
      <c r="K214" s="37"/>
      <c r="L214" s="37"/>
      <c r="M214" s="37"/>
      <c r="N214" s="37"/>
      <c r="O214" s="37"/>
      <c r="P214" s="37"/>
      <c r="Q214" s="339"/>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2"/>
      <c r="AR214" s="33"/>
      <c r="AS214" s="2"/>
      <c r="AT214" s="2"/>
      <c r="AU214" s="2"/>
      <c r="AV214" s="2"/>
      <c r="AW214" s="2"/>
      <c r="AX214" s="34"/>
      <c r="AY214" s="2"/>
      <c r="AZ214" s="2"/>
      <c r="BA214" s="33"/>
      <c r="BB214" s="33"/>
      <c r="BC214" s="2"/>
      <c r="BD214" s="2"/>
      <c r="BE214" s="2"/>
      <c r="BF214" s="2"/>
      <c r="BG214" s="2"/>
      <c r="BH214" s="2"/>
      <c r="BI214" s="2"/>
      <c r="BJ214" s="2"/>
      <c r="BK214" s="2"/>
      <c r="BL214" s="2"/>
      <c r="BM214" s="2"/>
      <c r="BN214" s="2"/>
      <c r="BO214" s="2"/>
    </row>
    <row r="215" spans="1:67" ht="43.5" customHeight="1">
      <c r="A215" s="338"/>
      <c r="B215" s="338"/>
      <c r="C215" s="338"/>
      <c r="D215" s="338"/>
      <c r="E215" s="338"/>
      <c r="F215" s="37"/>
      <c r="G215" s="339"/>
      <c r="H215" s="37"/>
      <c r="I215" s="37"/>
      <c r="J215" s="37"/>
      <c r="K215" s="37"/>
      <c r="L215" s="37"/>
      <c r="M215" s="37"/>
      <c r="N215" s="37"/>
      <c r="O215" s="37"/>
      <c r="P215" s="37"/>
      <c r="Q215" s="339"/>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2"/>
      <c r="AR215" s="33"/>
      <c r="AS215" s="2"/>
      <c r="AT215" s="2"/>
      <c r="AU215" s="2"/>
      <c r="AV215" s="2"/>
      <c r="AW215" s="2"/>
      <c r="AX215" s="34"/>
      <c r="AY215" s="2"/>
      <c r="AZ215" s="2"/>
      <c r="BA215" s="33"/>
      <c r="BB215" s="33"/>
      <c r="BC215" s="2"/>
      <c r="BD215" s="2"/>
      <c r="BE215" s="2"/>
      <c r="BF215" s="2"/>
      <c r="BG215" s="2"/>
      <c r="BH215" s="2"/>
      <c r="BI215" s="2"/>
      <c r="BJ215" s="2"/>
      <c r="BK215" s="2"/>
      <c r="BL215" s="2"/>
      <c r="BM215" s="2"/>
      <c r="BN215" s="2"/>
      <c r="BO215" s="2"/>
    </row>
    <row r="216" spans="1:67" ht="43.5" customHeight="1">
      <c r="A216" s="338"/>
      <c r="B216" s="338"/>
      <c r="C216" s="338"/>
      <c r="D216" s="338"/>
      <c r="E216" s="338"/>
      <c r="F216" s="37"/>
      <c r="G216" s="339"/>
      <c r="H216" s="37"/>
      <c r="I216" s="37"/>
      <c r="J216" s="37"/>
      <c r="K216" s="37"/>
      <c r="L216" s="37"/>
      <c r="M216" s="37"/>
      <c r="N216" s="37"/>
      <c r="O216" s="37"/>
      <c r="P216" s="37"/>
      <c r="Q216" s="339"/>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2"/>
      <c r="AR216" s="33"/>
      <c r="AS216" s="2"/>
      <c r="AT216" s="2"/>
      <c r="AU216" s="2"/>
      <c r="AV216" s="2"/>
      <c r="AW216" s="2"/>
      <c r="AX216" s="34"/>
      <c r="AY216" s="2"/>
      <c r="AZ216" s="2"/>
      <c r="BA216" s="33"/>
      <c r="BB216" s="33"/>
      <c r="BC216" s="2"/>
      <c r="BD216" s="2"/>
      <c r="BE216" s="2"/>
      <c r="BF216" s="2"/>
      <c r="BG216" s="2"/>
      <c r="BH216" s="2"/>
      <c r="BI216" s="2"/>
      <c r="BJ216" s="2"/>
      <c r="BK216" s="2"/>
      <c r="BL216" s="2"/>
      <c r="BM216" s="2"/>
      <c r="BN216" s="2"/>
      <c r="BO216" s="2"/>
    </row>
    <row r="217" spans="1:67" ht="43.5" customHeight="1">
      <c r="A217" s="338"/>
      <c r="B217" s="338"/>
      <c r="C217" s="338"/>
      <c r="D217" s="338"/>
      <c r="E217" s="338"/>
      <c r="F217" s="37"/>
      <c r="G217" s="339"/>
      <c r="H217" s="37"/>
      <c r="I217" s="37"/>
      <c r="J217" s="37"/>
      <c r="K217" s="37"/>
      <c r="L217" s="37"/>
      <c r="M217" s="37"/>
      <c r="N217" s="37"/>
      <c r="O217" s="37"/>
      <c r="P217" s="37"/>
      <c r="Q217" s="339"/>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2"/>
      <c r="AR217" s="33"/>
      <c r="AS217" s="2"/>
      <c r="AT217" s="2"/>
      <c r="AU217" s="2"/>
      <c r="AV217" s="2"/>
      <c r="AW217" s="2"/>
      <c r="AX217" s="34"/>
      <c r="AY217" s="2"/>
      <c r="AZ217" s="2"/>
      <c r="BA217" s="33"/>
      <c r="BB217" s="33"/>
      <c r="BC217" s="2"/>
      <c r="BD217" s="2"/>
      <c r="BE217" s="2"/>
      <c r="BF217" s="2"/>
      <c r="BG217" s="2"/>
      <c r="BH217" s="2"/>
      <c r="BI217" s="2"/>
      <c r="BJ217" s="2"/>
      <c r="BK217" s="2"/>
      <c r="BL217" s="2"/>
      <c r="BM217" s="2"/>
      <c r="BN217" s="2"/>
      <c r="BO217" s="2"/>
    </row>
    <row r="218" spans="1:67" ht="43.5" customHeight="1">
      <c r="A218" s="338"/>
      <c r="B218" s="338"/>
      <c r="C218" s="338"/>
      <c r="D218" s="338"/>
      <c r="E218" s="338"/>
      <c r="F218" s="37"/>
      <c r="G218" s="339"/>
      <c r="H218" s="37"/>
      <c r="I218" s="37"/>
      <c r="J218" s="37"/>
      <c r="K218" s="37"/>
      <c r="L218" s="37"/>
      <c r="M218" s="37"/>
      <c r="N218" s="37"/>
      <c r="O218" s="37"/>
      <c r="P218" s="37"/>
      <c r="Q218" s="339"/>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2"/>
      <c r="AR218" s="33"/>
      <c r="AS218" s="2"/>
      <c r="AT218" s="2"/>
      <c r="AU218" s="2"/>
      <c r="AV218" s="2"/>
      <c r="AW218" s="2"/>
      <c r="AX218" s="34"/>
      <c r="AY218" s="2"/>
      <c r="AZ218" s="2"/>
      <c r="BA218" s="33"/>
      <c r="BB218" s="33"/>
      <c r="BC218" s="2"/>
      <c r="BD218" s="2"/>
      <c r="BE218" s="2"/>
      <c r="BF218" s="2"/>
      <c r="BG218" s="2"/>
      <c r="BH218" s="2"/>
      <c r="BI218" s="2"/>
      <c r="BJ218" s="2"/>
      <c r="BK218" s="2"/>
      <c r="BL218" s="2"/>
      <c r="BM218" s="2"/>
      <c r="BN218" s="2"/>
      <c r="BO218" s="2"/>
    </row>
    <row r="219" spans="1:67" ht="43.5" customHeight="1">
      <c r="A219" s="338"/>
      <c r="B219" s="338"/>
      <c r="C219" s="338"/>
      <c r="D219" s="338"/>
      <c r="E219" s="338"/>
      <c r="F219" s="37"/>
      <c r="G219" s="339"/>
      <c r="H219" s="37"/>
      <c r="I219" s="37"/>
      <c r="J219" s="37"/>
      <c r="K219" s="37"/>
      <c r="L219" s="37"/>
      <c r="M219" s="37"/>
      <c r="N219" s="37"/>
      <c r="O219" s="37"/>
      <c r="P219" s="37"/>
      <c r="Q219" s="339"/>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2"/>
      <c r="AR219" s="33"/>
      <c r="AS219" s="2"/>
      <c r="AT219" s="2"/>
      <c r="AU219" s="2"/>
      <c r="AV219" s="2"/>
      <c r="AW219" s="2"/>
      <c r="AX219" s="34"/>
      <c r="AY219" s="2"/>
      <c r="AZ219" s="2"/>
      <c r="BA219" s="33"/>
      <c r="BB219" s="33"/>
      <c r="BC219" s="2"/>
      <c r="BD219" s="2"/>
      <c r="BE219" s="2"/>
      <c r="BF219" s="2"/>
      <c r="BG219" s="2"/>
      <c r="BH219" s="2"/>
      <c r="BI219" s="2"/>
      <c r="BJ219" s="2"/>
      <c r="BK219" s="2"/>
      <c r="BL219" s="2"/>
      <c r="BM219" s="2"/>
      <c r="BN219" s="2"/>
      <c r="BO219" s="2"/>
    </row>
    <row r="220" spans="1:67" ht="43.5" customHeight="1">
      <c r="A220" s="338"/>
      <c r="B220" s="338"/>
      <c r="C220" s="338"/>
      <c r="D220" s="338"/>
      <c r="E220" s="338"/>
      <c r="F220" s="37"/>
      <c r="G220" s="339"/>
      <c r="H220" s="37"/>
      <c r="I220" s="37"/>
      <c r="J220" s="37"/>
      <c r="K220" s="37"/>
      <c r="L220" s="37"/>
      <c r="M220" s="37"/>
      <c r="N220" s="37"/>
      <c r="O220" s="37"/>
      <c r="P220" s="37"/>
      <c r="Q220" s="339"/>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2"/>
      <c r="AR220" s="33"/>
      <c r="AS220" s="2"/>
      <c r="AT220" s="2"/>
      <c r="AU220" s="2"/>
      <c r="AV220" s="2"/>
      <c r="AW220" s="2"/>
      <c r="AX220" s="34"/>
      <c r="AY220" s="2"/>
      <c r="AZ220" s="2"/>
      <c r="BA220" s="33"/>
      <c r="BB220" s="33"/>
      <c r="BC220" s="2"/>
      <c r="BD220" s="2"/>
      <c r="BE220" s="2"/>
      <c r="BF220" s="2"/>
      <c r="BG220" s="2"/>
      <c r="BH220" s="2"/>
      <c r="BI220" s="2"/>
      <c r="BJ220" s="2"/>
      <c r="BK220" s="2"/>
      <c r="BL220" s="2"/>
      <c r="BM220" s="2"/>
      <c r="BN220" s="2"/>
      <c r="BO220" s="2"/>
    </row>
    <row r="221" spans="1:67" ht="43.5" customHeight="1">
      <c r="A221" s="338"/>
      <c r="B221" s="338"/>
      <c r="C221" s="338"/>
      <c r="D221" s="338"/>
      <c r="E221" s="338"/>
      <c r="F221" s="37"/>
      <c r="G221" s="339"/>
      <c r="H221" s="37"/>
      <c r="I221" s="37"/>
      <c r="J221" s="37"/>
      <c r="K221" s="37"/>
      <c r="L221" s="37"/>
      <c r="M221" s="37"/>
      <c r="N221" s="37"/>
      <c r="O221" s="37"/>
      <c r="P221" s="37"/>
      <c r="Q221" s="339"/>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2"/>
      <c r="AR221" s="33"/>
      <c r="AS221" s="2"/>
      <c r="AT221" s="2"/>
      <c r="AU221" s="2"/>
      <c r="AV221" s="2"/>
      <c r="AW221" s="2"/>
      <c r="AX221" s="34"/>
      <c r="AY221" s="2"/>
      <c r="AZ221" s="2"/>
      <c r="BA221" s="33"/>
      <c r="BB221" s="33"/>
      <c r="BC221" s="2"/>
      <c r="BD221" s="2"/>
      <c r="BE221" s="2"/>
      <c r="BF221" s="2"/>
      <c r="BG221" s="2"/>
      <c r="BH221" s="2"/>
      <c r="BI221" s="2"/>
      <c r="BJ221" s="2"/>
      <c r="BK221" s="2"/>
      <c r="BL221" s="2"/>
      <c r="BM221" s="2"/>
      <c r="BN221" s="2"/>
      <c r="BO221" s="2"/>
    </row>
    <row r="222" spans="1:67" ht="43.5" customHeight="1">
      <c r="A222" s="338"/>
      <c r="B222" s="338"/>
      <c r="C222" s="338"/>
      <c r="D222" s="338"/>
      <c r="E222" s="338"/>
      <c r="F222" s="37"/>
      <c r="G222" s="339"/>
      <c r="H222" s="37"/>
      <c r="I222" s="37"/>
      <c r="J222" s="37"/>
      <c r="K222" s="37"/>
      <c r="L222" s="37"/>
      <c r="M222" s="37"/>
      <c r="N222" s="37"/>
      <c r="O222" s="37"/>
      <c r="P222" s="37"/>
      <c r="Q222" s="339"/>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2"/>
      <c r="AR222" s="33"/>
      <c r="AS222" s="2"/>
      <c r="AT222" s="2"/>
      <c r="AU222" s="2"/>
      <c r="AV222" s="2"/>
      <c r="AW222" s="2"/>
      <c r="AX222" s="34"/>
      <c r="AY222" s="2"/>
      <c r="AZ222" s="2"/>
      <c r="BA222" s="33"/>
      <c r="BB222" s="33"/>
      <c r="BC222" s="2"/>
      <c r="BD222" s="2"/>
      <c r="BE222" s="2"/>
      <c r="BF222" s="2"/>
      <c r="BG222" s="2"/>
      <c r="BH222" s="2"/>
      <c r="BI222" s="2"/>
      <c r="BJ222" s="2"/>
      <c r="BK222" s="2"/>
      <c r="BL222" s="2"/>
      <c r="BM222" s="2"/>
      <c r="BN222" s="2"/>
      <c r="BO222" s="2"/>
    </row>
    <row r="223" spans="1:67" ht="43.5" customHeight="1">
      <c r="A223" s="338"/>
      <c r="B223" s="338"/>
      <c r="C223" s="338"/>
      <c r="D223" s="338"/>
      <c r="E223" s="338"/>
      <c r="F223" s="37"/>
      <c r="G223" s="339"/>
      <c r="H223" s="37"/>
      <c r="I223" s="37"/>
      <c r="J223" s="37"/>
      <c r="K223" s="37"/>
      <c r="L223" s="37"/>
      <c r="M223" s="37"/>
      <c r="N223" s="37"/>
      <c r="O223" s="37"/>
      <c r="P223" s="37"/>
      <c r="Q223" s="339"/>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2"/>
      <c r="AR223" s="33"/>
      <c r="AS223" s="2"/>
      <c r="AT223" s="2"/>
      <c r="AU223" s="2"/>
      <c r="AV223" s="2"/>
      <c r="AW223" s="2"/>
      <c r="AX223" s="34"/>
      <c r="AY223" s="2"/>
      <c r="AZ223" s="2"/>
      <c r="BA223" s="33"/>
      <c r="BB223" s="33"/>
      <c r="BC223" s="2"/>
      <c r="BD223" s="2"/>
      <c r="BE223" s="2"/>
      <c r="BF223" s="2"/>
      <c r="BG223" s="2"/>
      <c r="BH223" s="2"/>
      <c r="BI223" s="2"/>
      <c r="BJ223" s="2"/>
      <c r="BK223" s="2"/>
      <c r="BL223" s="2"/>
      <c r="BM223" s="2"/>
      <c r="BN223" s="2"/>
      <c r="BO223" s="2"/>
    </row>
    <row r="224" spans="1:67" ht="43.5" customHeight="1">
      <c r="A224" s="338"/>
      <c r="B224" s="338"/>
      <c r="C224" s="338"/>
      <c r="D224" s="338"/>
      <c r="E224" s="338"/>
      <c r="F224" s="37"/>
      <c r="G224" s="339"/>
      <c r="H224" s="37"/>
      <c r="I224" s="37"/>
      <c r="J224" s="37"/>
      <c r="K224" s="37"/>
      <c r="L224" s="37"/>
      <c r="M224" s="37"/>
      <c r="N224" s="37"/>
      <c r="O224" s="37"/>
      <c r="P224" s="37"/>
      <c r="Q224" s="339"/>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2"/>
      <c r="AR224" s="33"/>
      <c r="AS224" s="2"/>
      <c r="AT224" s="2"/>
      <c r="AU224" s="2"/>
      <c r="AV224" s="2"/>
      <c r="AW224" s="2"/>
      <c r="AX224" s="34"/>
      <c r="AY224" s="2"/>
      <c r="AZ224" s="2"/>
      <c r="BA224" s="33"/>
      <c r="BB224" s="33"/>
      <c r="BC224" s="2"/>
      <c r="BD224" s="2"/>
      <c r="BE224" s="2"/>
      <c r="BF224" s="2"/>
      <c r="BG224" s="2"/>
      <c r="BH224" s="2"/>
      <c r="BI224" s="2"/>
      <c r="BJ224" s="2"/>
      <c r="BK224" s="2"/>
      <c r="BL224" s="2"/>
      <c r="BM224" s="2"/>
      <c r="BN224" s="2"/>
      <c r="BO224" s="2"/>
    </row>
    <row r="225" spans="1:67" ht="43.5" customHeight="1">
      <c r="A225" s="338"/>
      <c r="B225" s="338"/>
      <c r="C225" s="338"/>
      <c r="D225" s="338"/>
      <c r="E225" s="338"/>
      <c r="F225" s="37"/>
      <c r="G225" s="339"/>
      <c r="H225" s="37"/>
      <c r="I225" s="37"/>
      <c r="J225" s="37"/>
      <c r="K225" s="37"/>
      <c r="L225" s="37"/>
      <c r="M225" s="37"/>
      <c r="N225" s="37"/>
      <c r="O225" s="37"/>
      <c r="P225" s="37"/>
      <c r="Q225" s="339"/>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2"/>
      <c r="AR225" s="33"/>
      <c r="AS225" s="2"/>
      <c r="AT225" s="2"/>
      <c r="AU225" s="2"/>
      <c r="AV225" s="2"/>
      <c r="AW225" s="2"/>
      <c r="AX225" s="34"/>
      <c r="AY225" s="2"/>
      <c r="AZ225" s="2"/>
      <c r="BA225" s="33"/>
      <c r="BB225" s="33"/>
      <c r="BC225" s="2"/>
      <c r="BD225" s="2"/>
      <c r="BE225" s="2"/>
      <c r="BF225" s="2"/>
      <c r="BG225" s="2"/>
      <c r="BH225" s="2"/>
      <c r="BI225" s="2"/>
      <c r="BJ225" s="2"/>
      <c r="BK225" s="2"/>
      <c r="BL225" s="2"/>
      <c r="BM225" s="2"/>
      <c r="BN225" s="2"/>
      <c r="BO225" s="2"/>
    </row>
    <row r="226" spans="1:67" ht="43.5" customHeight="1">
      <c r="A226" s="338"/>
      <c r="B226" s="338"/>
      <c r="C226" s="338"/>
      <c r="D226" s="338"/>
      <c r="E226" s="338"/>
      <c r="F226" s="37"/>
      <c r="G226" s="339"/>
      <c r="H226" s="37"/>
      <c r="I226" s="37"/>
      <c r="J226" s="37"/>
      <c r="K226" s="37"/>
      <c r="L226" s="37"/>
      <c r="M226" s="37"/>
      <c r="N226" s="37"/>
      <c r="O226" s="37"/>
      <c r="P226" s="37"/>
      <c r="Q226" s="339"/>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2"/>
      <c r="AR226" s="33"/>
      <c r="AS226" s="2"/>
      <c r="AT226" s="2"/>
      <c r="AU226" s="2"/>
      <c r="AV226" s="2"/>
      <c r="AW226" s="2"/>
      <c r="AX226" s="34"/>
      <c r="AY226" s="2"/>
      <c r="AZ226" s="2"/>
      <c r="BA226" s="33"/>
      <c r="BB226" s="33"/>
      <c r="BC226" s="2"/>
      <c r="BD226" s="2"/>
      <c r="BE226" s="2"/>
      <c r="BF226" s="2"/>
      <c r="BG226" s="2"/>
      <c r="BH226" s="2"/>
      <c r="BI226" s="2"/>
      <c r="BJ226" s="2"/>
      <c r="BK226" s="2"/>
      <c r="BL226" s="2"/>
      <c r="BM226" s="2"/>
      <c r="BN226" s="2"/>
      <c r="BO226" s="2"/>
    </row>
    <row r="227" spans="1:67" ht="43.5" customHeight="1">
      <c r="A227" s="338"/>
      <c r="B227" s="338"/>
      <c r="C227" s="338"/>
      <c r="D227" s="338"/>
      <c r="E227" s="338"/>
      <c r="F227" s="37"/>
      <c r="G227" s="339"/>
      <c r="H227" s="37"/>
      <c r="I227" s="37"/>
      <c r="J227" s="37"/>
      <c r="K227" s="37"/>
      <c r="L227" s="37"/>
      <c r="M227" s="37"/>
      <c r="N227" s="37"/>
      <c r="O227" s="37"/>
      <c r="P227" s="37"/>
      <c r="Q227" s="339"/>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2"/>
      <c r="AR227" s="33"/>
      <c r="AS227" s="2"/>
      <c r="AT227" s="2"/>
      <c r="AU227" s="2"/>
      <c r="AV227" s="2"/>
      <c r="AW227" s="2"/>
      <c r="AX227" s="34"/>
      <c r="AY227" s="2"/>
      <c r="AZ227" s="2"/>
      <c r="BA227" s="33"/>
      <c r="BB227" s="33"/>
      <c r="BC227" s="2"/>
      <c r="BD227" s="2"/>
      <c r="BE227" s="2"/>
      <c r="BF227" s="2"/>
      <c r="BG227" s="2"/>
      <c r="BH227" s="2"/>
      <c r="BI227" s="2"/>
      <c r="BJ227" s="2"/>
      <c r="BK227" s="2"/>
      <c r="BL227" s="2"/>
      <c r="BM227" s="2"/>
      <c r="BN227" s="2"/>
      <c r="BO227" s="2"/>
    </row>
    <row r="228" spans="1:67" ht="43.5" customHeight="1">
      <c r="A228" s="338"/>
      <c r="B228" s="338"/>
      <c r="C228" s="338"/>
      <c r="D228" s="338"/>
      <c r="E228" s="338"/>
      <c r="F228" s="37"/>
      <c r="G228" s="339"/>
      <c r="H228" s="37"/>
      <c r="I228" s="37"/>
      <c r="J228" s="37"/>
      <c r="K228" s="37"/>
      <c r="L228" s="37"/>
      <c r="M228" s="37"/>
      <c r="N228" s="37"/>
      <c r="O228" s="37"/>
      <c r="P228" s="37"/>
      <c r="Q228" s="339"/>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2"/>
      <c r="AR228" s="33"/>
      <c r="AS228" s="2"/>
      <c r="AT228" s="2"/>
      <c r="AU228" s="2"/>
      <c r="AV228" s="2"/>
      <c r="AW228" s="2"/>
      <c r="AX228" s="34"/>
      <c r="AY228" s="2"/>
      <c r="AZ228" s="2"/>
      <c r="BA228" s="33"/>
      <c r="BB228" s="33"/>
      <c r="BC228" s="2"/>
      <c r="BD228" s="2"/>
      <c r="BE228" s="2"/>
      <c r="BF228" s="2"/>
      <c r="BG228" s="2"/>
      <c r="BH228" s="2"/>
      <c r="BI228" s="2"/>
      <c r="BJ228" s="2"/>
      <c r="BK228" s="2"/>
      <c r="BL228" s="2"/>
      <c r="BM228" s="2"/>
      <c r="BN228" s="2"/>
      <c r="BO228" s="2"/>
    </row>
    <row r="229" spans="1:67" ht="43.5" customHeight="1">
      <c r="A229" s="338"/>
      <c r="B229" s="338"/>
      <c r="C229" s="338"/>
      <c r="D229" s="338"/>
      <c r="E229" s="338"/>
      <c r="F229" s="37"/>
      <c r="G229" s="339"/>
      <c r="H229" s="37"/>
      <c r="I229" s="37"/>
      <c r="J229" s="37"/>
      <c r="K229" s="37"/>
      <c r="L229" s="37"/>
      <c r="M229" s="37"/>
      <c r="N229" s="37"/>
      <c r="O229" s="37"/>
      <c r="P229" s="37"/>
      <c r="Q229" s="339"/>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2"/>
      <c r="AR229" s="33"/>
      <c r="AS229" s="2"/>
      <c r="AT229" s="2"/>
      <c r="AU229" s="2"/>
      <c r="AV229" s="2"/>
      <c r="AW229" s="2"/>
      <c r="AX229" s="34"/>
      <c r="AY229" s="2"/>
      <c r="AZ229" s="2"/>
      <c r="BA229" s="33"/>
      <c r="BB229" s="33"/>
      <c r="BC229" s="2"/>
      <c r="BD229" s="2"/>
      <c r="BE229" s="2"/>
      <c r="BF229" s="2"/>
      <c r="BG229" s="2"/>
      <c r="BH229" s="2"/>
      <c r="BI229" s="2"/>
      <c r="BJ229" s="2"/>
      <c r="BK229" s="2"/>
      <c r="BL229" s="2"/>
      <c r="BM229" s="2"/>
      <c r="BN229" s="2"/>
      <c r="BO229" s="2"/>
    </row>
    <row r="230" spans="1:67" ht="43.5" customHeight="1">
      <c r="A230" s="338"/>
      <c r="B230" s="338"/>
      <c r="C230" s="338"/>
      <c r="D230" s="338"/>
      <c r="E230" s="338"/>
      <c r="F230" s="37"/>
      <c r="G230" s="339"/>
      <c r="H230" s="37"/>
      <c r="I230" s="37"/>
      <c r="J230" s="37"/>
      <c r="K230" s="37"/>
      <c r="L230" s="37"/>
      <c r="M230" s="37"/>
      <c r="N230" s="37"/>
      <c r="O230" s="37"/>
      <c r="P230" s="37"/>
      <c r="Q230" s="339"/>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2"/>
      <c r="AR230" s="33"/>
      <c r="AS230" s="2"/>
      <c r="AT230" s="2"/>
      <c r="AU230" s="2"/>
      <c r="AV230" s="2"/>
      <c r="AW230" s="2"/>
      <c r="AX230" s="34"/>
      <c r="AY230" s="2"/>
      <c r="AZ230" s="2"/>
      <c r="BA230" s="33"/>
      <c r="BB230" s="33"/>
      <c r="BC230" s="2"/>
      <c r="BD230" s="2"/>
      <c r="BE230" s="2"/>
      <c r="BF230" s="2"/>
      <c r="BG230" s="2"/>
      <c r="BH230" s="2"/>
      <c r="BI230" s="2"/>
      <c r="BJ230" s="2"/>
      <c r="BK230" s="2"/>
      <c r="BL230" s="2"/>
      <c r="BM230" s="2"/>
      <c r="BN230" s="2"/>
      <c r="BO230" s="2"/>
    </row>
    <row r="231" spans="1:67" ht="43.5" customHeight="1">
      <c r="A231" s="338"/>
      <c r="B231" s="338"/>
      <c r="C231" s="338"/>
      <c r="D231" s="338"/>
      <c r="E231" s="338"/>
      <c r="F231" s="37"/>
      <c r="G231" s="339"/>
      <c r="H231" s="37"/>
      <c r="I231" s="37"/>
      <c r="J231" s="37"/>
      <c r="K231" s="37"/>
      <c r="L231" s="37"/>
      <c r="M231" s="37"/>
      <c r="N231" s="37"/>
      <c r="O231" s="37"/>
      <c r="P231" s="37"/>
      <c r="Q231" s="339"/>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2"/>
      <c r="AR231" s="33"/>
      <c r="AS231" s="2"/>
      <c r="AT231" s="2"/>
      <c r="AU231" s="2"/>
      <c r="AV231" s="2"/>
      <c r="AW231" s="2"/>
      <c r="AX231" s="34"/>
      <c r="AY231" s="2"/>
      <c r="AZ231" s="2"/>
      <c r="BA231" s="33"/>
      <c r="BB231" s="33"/>
      <c r="BC231" s="2"/>
      <c r="BD231" s="2"/>
      <c r="BE231" s="2"/>
      <c r="BF231" s="2"/>
      <c r="BG231" s="2"/>
      <c r="BH231" s="2"/>
      <c r="BI231" s="2"/>
      <c r="BJ231" s="2"/>
      <c r="BK231" s="2"/>
      <c r="BL231" s="2"/>
      <c r="BM231" s="2"/>
      <c r="BN231" s="2"/>
      <c r="BO231" s="2"/>
    </row>
    <row r="232" spans="1:67" ht="43.5" customHeight="1">
      <c r="A232" s="338"/>
      <c r="B232" s="338"/>
      <c r="C232" s="338"/>
      <c r="D232" s="338"/>
      <c r="E232" s="338"/>
      <c r="F232" s="37"/>
      <c r="G232" s="339"/>
      <c r="H232" s="37"/>
      <c r="I232" s="37"/>
      <c r="J232" s="37"/>
      <c r="K232" s="37"/>
      <c r="L232" s="37"/>
      <c r="M232" s="37"/>
      <c r="N232" s="37"/>
      <c r="O232" s="37"/>
      <c r="P232" s="37"/>
      <c r="Q232" s="339"/>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2"/>
      <c r="AR232" s="33"/>
      <c r="AS232" s="2"/>
      <c r="AT232" s="2"/>
      <c r="AU232" s="2"/>
      <c r="AV232" s="2"/>
      <c r="AW232" s="2"/>
      <c r="AX232" s="34"/>
      <c r="AY232" s="2"/>
      <c r="AZ232" s="2"/>
      <c r="BA232" s="33"/>
      <c r="BB232" s="33"/>
      <c r="BC232" s="2"/>
      <c r="BD232" s="2"/>
      <c r="BE232" s="2"/>
      <c r="BF232" s="2"/>
      <c r="BG232" s="2"/>
      <c r="BH232" s="2"/>
      <c r="BI232" s="2"/>
      <c r="BJ232" s="2"/>
      <c r="BK232" s="2"/>
      <c r="BL232" s="2"/>
      <c r="BM232" s="2"/>
      <c r="BN232" s="2"/>
      <c r="BO232" s="2"/>
    </row>
    <row r="233" spans="1:67" ht="43.5" customHeight="1">
      <c r="A233" s="338"/>
      <c r="B233" s="338"/>
      <c r="C233" s="338"/>
      <c r="D233" s="338"/>
      <c r="E233" s="338"/>
      <c r="F233" s="37"/>
      <c r="G233" s="339"/>
      <c r="H233" s="37"/>
      <c r="I233" s="37"/>
      <c r="J233" s="37"/>
      <c r="K233" s="37"/>
      <c r="L233" s="37"/>
      <c r="M233" s="37"/>
      <c r="N233" s="37"/>
      <c r="O233" s="37"/>
      <c r="P233" s="37"/>
      <c r="Q233" s="339"/>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2"/>
      <c r="AR233" s="33"/>
      <c r="AS233" s="2"/>
      <c r="AT233" s="2"/>
      <c r="AU233" s="2"/>
      <c r="AV233" s="2"/>
      <c r="AW233" s="2"/>
      <c r="AX233" s="34"/>
      <c r="AY233" s="2"/>
      <c r="AZ233" s="2"/>
      <c r="BA233" s="33"/>
      <c r="BB233" s="33"/>
      <c r="BC233" s="2"/>
      <c r="BD233" s="2"/>
      <c r="BE233" s="2"/>
      <c r="BF233" s="2"/>
      <c r="BG233" s="2"/>
      <c r="BH233" s="2"/>
      <c r="BI233" s="2"/>
      <c r="BJ233" s="2"/>
      <c r="BK233" s="2"/>
      <c r="BL233" s="2"/>
      <c r="BM233" s="2"/>
      <c r="BN233" s="2"/>
      <c r="BO233" s="2"/>
    </row>
    <row r="234" spans="1:67" ht="43.5" customHeight="1">
      <c r="A234" s="338"/>
      <c r="B234" s="338"/>
      <c r="C234" s="338"/>
      <c r="D234" s="338"/>
      <c r="E234" s="338"/>
      <c r="F234" s="37"/>
      <c r="G234" s="339"/>
      <c r="H234" s="37"/>
      <c r="I234" s="37"/>
      <c r="J234" s="37"/>
      <c r="K234" s="37"/>
      <c r="L234" s="37"/>
      <c r="M234" s="37"/>
      <c r="N234" s="37"/>
      <c r="O234" s="37"/>
      <c r="P234" s="37"/>
      <c r="Q234" s="339"/>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2"/>
      <c r="AR234" s="33"/>
      <c r="AS234" s="2"/>
      <c r="AT234" s="2"/>
      <c r="AU234" s="2"/>
      <c r="AV234" s="2"/>
      <c r="AW234" s="2"/>
      <c r="AX234" s="34"/>
      <c r="AY234" s="2"/>
      <c r="AZ234" s="2"/>
      <c r="BA234" s="33"/>
      <c r="BB234" s="33"/>
      <c r="BC234" s="2"/>
      <c r="BD234" s="2"/>
      <c r="BE234" s="2"/>
      <c r="BF234" s="2"/>
      <c r="BG234" s="2"/>
      <c r="BH234" s="2"/>
      <c r="BI234" s="2"/>
      <c r="BJ234" s="2"/>
      <c r="BK234" s="2"/>
      <c r="BL234" s="2"/>
      <c r="BM234" s="2"/>
      <c r="BN234" s="2"/>
      <c r="BO234" s="2"/>
    </row>
    <row r="235" spans="1:67" ht="43.5" customHeight="1">
      <c r="A235" s="338"/>
      <c r="B235" s="338"/>
      <c r="C235" s="338"/>
      <c r="D235" s="338"/>
      <c r="E235" s="338"/>
      <c r="F235" s="37"/>
      <c r="G235" s="339"/>
      <c r="H235" s="37"/>
      <c r="I235" s="37"/>
      <c r="J235" s="37"/>
      <c r="K235" s="37"/>
      <c r="L235" s="37"/>
      <c r="M235" s="37"/>
      <c r="N235" s="37"/>
      <c r="O235" s="37"/>
      <c r="P235" s="37"/>
      <c r="Q235" s="339"/>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2"/>
      <c r="AR235" s="33"/>
      <c r="AS235" s="2"/>
      <c r="AT235" s="2"/>
      <c r="AU235" s="2"/>
      <c r="AV235" s="2"/>
      <c r="AW235" s="2"/>
      <c r="AX235" s="34"/>
      <c r="AY235" s="2"/>
      <c r="AZ235" s="2"/>
      <c r="BA235" s="33"/>
      <c r="BB235" s="33"/>
      <c r="BC235" s="2"/>
      <c r="BD235" s="2"/>
      <c r="BE235" s="2"/>
      <c r="BF235" s="2"/>
      <c r="BG235" s="2"/>
      <c r="BH235" s="2"/>
      <c r="BI235" s="2"/>
      <c r="BJ235" s="2"/>
      <c r="BK235" s="2"/>
      <c r="BL235" s="2"/>
      <c r="BM235" s="2"/>
      <c r="BN235" s="2"/>
      <c r="BO235" s="2"/>
    </row>
    <row r="236" spans="1:67" ht="43.5" customHeight="1">
      <c r="A236" s="338"/>
      <c r="B236" s="338"/>
      <c r="C236" s="338"/>
      <c r="D236" s="338"/>
      <c r="E236" s="338"/>
      <c r="F236" s="37"/>
      <c r="G236" s="339"/>
      <c r="H236" s="37"/>
      <c r="I236" s="37"/>
      <c r="J236" s="37"/>
      <c r="K236" s="37"/>
      <c r="L236" s="37"/>
      <c r="M236" s="37"/>
      <c r="N236" s="37"/>
      <c r="O236" s="37"/>
      <c r="P236" s="37"/>
      <c r="Q236" s="339"/>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2"/>
      <c r="AR236" s="33"/>
      <c r="AS236" s="2"/>
      <c r="AT236" s="2"/>
      <c r="AU236" s="2"/>
      <c r="AV236" s="2"/>
      <c r="AW236" s="2"/>
      <c r="AX236" s="34"/>
      <c r="AY236" s="2"/>
      <c r="AZ236" s="2"/>
      <c r="BA236" s="33"/>
      <c r="BB236" s="33"/>
      <c r="BC236" s="2"/>
      <c r="BD236" s="2"/>
      <c r="BE236" s="2"/>
      <c r="BF236" s="2"/>
      <c r="BG236" s="2"/>
      <c r="BH236" s="2"/>
      <c r="BI236" s="2"/>
      <c r="BJ236" s="2"/>
      <c r="BK236" s="2"/>
      <c r="BL236" s="2"/>
      <c r="BM236" s="2"/>
      <c r="BN236" s="2"/>
      <c r="BO236" s="2"/>
    </row>
    <row r="237" spans="1:67" ht="43.5" customHeight="1">
      <c r="A237" s="338"/>
      <c r="B237" s="338"/>
      <c r="C237" s="338"/>
      <c r="D237" s="338"/>
      <c r="E237" s="338"/>
      <c r="F237" s="37"/>
      <c r="G237" s="339"/>
      <c r="H237" s="37"/>
      <c r="I237" s="37"/>
      <c r="J237" s="37"/>
      <c r="K237" s="37"/>
      <c r="L237" s="37"/>
      <c r="M237" s="37"/>
      <c r="N237" s="37"/>
      <c r="O237" s="37"/>
      <c r="P237" s="37"/>
      <c r="Q237" s="339"/>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2"/>
      <c r="AR237" s="33"/>
      <c r="AS237" s="2"/>
      <c r="AT237" s="2"/>
      <c r="AU237" s="2"/>
      <c r="AV237" s="2"/>
      <c r="AW237" s="2"/>
      <c r="AX237" s="34"/>
      <c r="AY237" s="2"/>
      <c r="AZ237" s="2"/>
      <c r="BA237" s="33"/>
      <c r="BB237" s="33"/>
      <c r="BC237" s="2"/>
      <c r="BD237" s="2"/>
      <c r="BE237" s="2"/>
      <c r="BF237" s="2"/>
      <c r="BG237" s="2"/>
      <c r="BH237" s="2"/>
      <c r="BI237" s="2"/>
      <c r="BJ237" s="2"/>
      <c r="BK237" s="2"/>
      <c r="BL237" s="2"/>
      <c r="BM237" s="2"/>
      <c r="BN237" s="2"/>
      <c r="BO237" s="2"/>
    </row>
    <row r="238" spans="1:67" ht="43.5" customHeight="1">
      <c r="A238" s="338"/>
      <c r="B238" s="338"/>
      <c r="C238" s="338"/>
      <c r="D238" s="338"/>
      <c r="E238" s="338"/>
      <c r="F238" s="37"/>
      <c r="G238" s="339"/>
      <c r="H238" s="37"/>
      <c r="I238" s="37"/>
      <c r="J238" s="37"/>
      <c r="K238" s="37"/>
      <c r="L238" s="37"/>
      <c r="M238" s="37"/>
      <c r="N238" s="37"/>
      <c r="O238" s="37"/>
      <c r="P238" s="37"/>
      <c r="Q238" s="339"/>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2"/>
      <c r="AR238" s="33"/>
      <c r="AS238" s="2"/>
      <c r="AT238" s="2"/>
      <c r="AU238" s="2"/>
      <c r="AV238" s="2"/>
      <c r="AW238" s="2"/>
      <c r="AX238" s="34"/>
      <c r="AY238" s="2"/>
      <c r="AZ238" s="2"/>
      <c r="BA238" s="33"/>
      <c r="BB238" s="33"/>
      <c r="BC238" s="2"/>
      <c r="BD238" s="2"/>
      <c r="BE238" s="2"/>
      <c r="BF238" s="2"/>
      <c r="BG238" s="2"/>
      <c r="BH238" s="2"/>
      <c r="BI238" s="2"/>
      <c r="BJ238" s="2"/>
      <c r="BK238" s="2"/>
      <c r="BL238" s="2"/>
      <c r="BM238" s="2"/>
      <c r="BN238" s="2"/>
      <c r="BO238" s="2"/>
    </row>
    <row r="239" spans="1:67" ht="43.5" customHeight="1">
      <c r="A239" s="338"/>
      <c r="B239" s="338"/>
      <c r="C239" s="338"/>
      <c r="D239" s="338"/>
      <c r="E239" s="338"/>
      <c r="F239" s="37"/>
      <c r="G239" s="339"/>
      <c r="H239" s="37"/>
      <c r="I239" s="37"/>
      <c r="J239" s="37"/>
      <c r="K239" s="37"/>
      <c r="L239" s="37"/>
      <c r="M239" s="37"/>
      <c r="N239" s="37"/>
      <c r="O239" s="37"/>
      <c r="P239" s="37"/>
      <c r="Q239" s="339"/>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2"/>
      <c r="AR239" s="33"/>
      <c r="AS239" s="2"/>
      <c r="AT239" s="2"/>
      <c r="AU239" s="2"/>
      <c r="AV239" s="2"/>
      <c r="AW239" s="2"/>
      <c r="AX239" s="34"/>
      <c r="AY239" s="2"/>
      <c r="AZ239" s="2"/>
      <c r="BA239" s="33"/>
      <c r="BB239" s="33"/>
      <c r="BC239" s="2"/>
      <c r="BD239" s="2"/>
      <c r="BE239" s="2"/>
      <c r="BF239" s="2"/>
      <c r="BG239" s="2"/>
      <c r="BH239" s="2"/>
      <c r="BI239" s="2"/>
      <c r="BJ239" s="2"/>
      <c r="BK239" s="2"/>
      <c r="BL239" s="2"/>
      <c r="BM239" s="2"/>
      <c r="BN239" s="2"/>
      <c r="BO239" s="2"/>
    </row>
    <row r="240" spans="1:67" ht="43.5" customHeight="1">
      <c r="A240" s="338"/>
      <c r="B240" s="338"/>
      <c r="C240" s="338"/>
      <c r="D240" s="338"/>
      <c r="E240" s="338"/>
      <c r="F240" s="37"/>
      <c r="G240" s="339"/>
      <c r="H240" s="37"/>
      <c r="I240" s="37"/>
      <c r="J240" s="37"/>
      <c r="K240" s="37"/>
      <c r="L240" s="37"/>
      <c r="M240" s="37"/>
      <c r="N240" s="37"/>
      <c r="O240" s="37"/>
      <c r="P240" s="37"/>
      <c r="Q240" s="339"/>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2"/>
      <c r="AR240" s="33"/>
      <c r="AS240" s="2"/>
      <c r="AT240" s="2"/>
      <c r="AU240" s="2"/>
      <c r="AV240" s="2"/>
      <c r="AW240" s="2"/>
      <c r="AX240" s="34"/>
      <c r="AY240" s="2"/>
      <c r="AZ240" s="2"/>
      <c r="BA240" s="33"/>
      <c r="BB240" s="33"/>
      <c r="BC240" s="2"/>
      <c r="BD240" s="2"/>
      <c r="BE240" s="2"/>
      <c r="BF240" s="2"/>
      <c r="BG240" s="2"/>
      <c r="BH240" s="2"/>
      <c r="BI240" s="2"/>
      <c r="BJ240" s="2"/>
      <c r="BK240" s="2"/>
      <c r="BL240" s="2"/>
      <c r="BM240" s="2"/>
      <c r="BN240" s="2"/>
      <c r="BO240" s="2"/>
    </row>
    <row r="241" spans="1:67" ht="43.5" customHeight="1">
      <c r="A241" s="338"/>
      <c r="B241" s="338"/>
      <c r="C241" s="338"/>
      <c r="D241" s="338"/>
      <c r="E241" s="338"/>
      <c r="F241" s="37"/>
      <c r="G241" s="339"/>
      <c r="H241" s="37"/>
      <c r="I241" s="37"/>
      <c r="J241" s="37"/>
      <c r="K241" s="37"/>
      <c r="L241" s="37"/>
      <c r="M241" s="37"/>
      <c r="N241" s="37"/>
      <c r="O241" s="37"/>
      <c r="P241" s="37"/>
      <c r="Q241" s="339"/>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2"/>
      <c r="AR241" s="33"/>
      <c r="AS241" s="2"/>
      <c r="AT241" s="2"/>
      <c r="AU241" s="2"/>
      <c r="AV241" s="2"/>
      <c r="AW241" s="2"/>
      <c r="AX241" s="34"/>
      <c r="AY241" s="2"/>
      <c r="AZ241" s="2"/>
      <c r="BA241" s="33"/>
      <c r="BB241" s="33"/>
      <c r="BC241" s="2"/>
      <c r="BD241" s="2"/>
      <c r="BE241" s="2"/>
      <c r="BF241" s="2"/>
      <c r="BG241" s="2"/>
      <c r="BH241" s="2"/>
      <c r="BI241" s="2"/>
      <c r="BJ241" s="2"/>
      <c r="BK241" s="2"/>
      <c r="BL241" s="2"/>
      <c r="BM241" s="2"/>
      <c r="BN241" s="2"/>
      <c r="BO241" s="2"/>
    </row>
    <row r="242" spans="1:67" ht="43.5" customHeight="1">
      <c r="A242" s="338"/>
      <c r="B242" s="338"/>
      <c r="C242" s="338"/>
      <c r="D242" s="338"/>
      <c r="E242" s="338"/>
      <c r="F242" s="37"/>
      <c r="G242" s="339"/>
      <c r="H242" s="37"/>
      <c r="I242" s="37"/>
      <c r="J242" s="37"/>
      <c r="K242" s="37"/>
      <c r="L242" s="37"/>
      <c r="M242" s="37"/>
      <c r="N242" s="37"/>
      <c r="O242" s="37"/>
      <c r="P242" s="37"/>
      <c r="Q242" s="339"/>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2"/>
      <c r="AR242" s="33"/>
      <c r="AS242" s="2"/>
      <c r="AT242" s="2"/>
      <c r="AU242" s="2"/>
      <c r="AV242" s="2"/>
      <c r="AW242" s="2"/>
      <c r="AX242" s="34"/>
      <c r="AY242" s="2"/>
      <c r="AZ242" s="2"/>
      <c r="BA242" s="33"/>
      <c r="BB242" s="33"/>
      <c r="BC242" s="2"/>
      <c r="BD242" s="2"/>
      <c r="BE242" s="2"/>
      <c r="BF242" s="2"/>
      <c r="BG242" s="2"/>
      <c r="BH242" s="2"/>
      <c r="BI242" s="2"/>
      <c r="BJ242" s="2"/>
      <c r="BK242" s="2"/>
      <c r="BL242" s="2"/>
      <c r="BM242" s="2"/>
      <c r="BN242" s="2"/>
      <c r="BO242" s="2"/>
    </row>
    <row r="243" spans="1:67" ht="43.5" customHeight="1">
      <c r="A243" s="338"/>
      <c r="B243" s="338"/>
      <c r="C243" s="338"/>
      <c r="D243" s="338"/>
      <c r="E243" s="338"/>
      <c r="F243" s="37"/>
      <c r="G243" s="339"/>
      <c r="H243" s="37"/>
      <c r="I243" s="37"/>
      <c r="J243" s="37"/>
      <c r="K243" s="37"/>
      <c r="L243" s="37"/>
      <c r="M243" s="37"/>
      <c r="N243" s="37"/>
      <c r="O243" s="37"/>
      <c r="P243" s="37"/>
      <c r="Q243" s="339"/>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2"/>
      <c r="AR243" s="33"/>
      <c r="AS243" s="2"/>
      <c r="AT243" s="2"/>
      <c r="AU243" s="2"/>
      <c r="AV243" s="2"/>
      <c r="AW243" s="2"/>
      <c r="AX243" s="34"/>
      <c r="AY243" s="2"/>
      <c r="AZ243" s="2"/>
      <c r="BA243" s="33"/>
      <c r="BB243" s="33"/>
      <c r="BC243" s="2"/>
      <c r="BD243" s="2"/>
      <c r="BE243" s="2"/>
      <c r="BF243" s="2"/>
      <c r="BG243" s="2"/>
      <c r="BH243" s="2"/>
      <c r="BI243" s="2"/>
      <c r="BJ243" s="2"/>
      <c r="BK243" s="2"/>
      <c r="BL243" s="2"/>
      <c r="BM243" s="2"/>
      <c r="BN243" s="2"/>
      <c r="BO243" s="2"/>
    </row>
    <row r="244" spans="1:67" ht="43.5" customHeight="1">
      <c r="A244" s="338"/>
      <c r="B244" s="338"/>
      <c r="C244" s="338"/>
      <c r="D244" s="338"/>
      <c r="E244" s="338"/>
      <c r="F244" s="37"/>
      <c r="G244" s="339"/>
      <c r="H244" s="37"/>
      <c r="I244" s="37"/>
      <c r="J244" s="37"/>
      <c r="K244" s="37"/>
      <c r="L244" s="37"/>
      <c r="M244" s="37"/>
      <c r="N244" s="37"/>
      <c r="O244" s="37"/>
      <c r="P244" s="37"/>
      <c r="Q244" s="339"/>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2"/>
      <c r="AR244" s="33"/>
      <c r="AS244" s="2"/>
      <c r="AT244" s="2"/>
      <c r="AU244" s="2"/>
      <c r="AV244" s="2"/>
      <c r="AW244" s="2"/>
      <c r="AX244" s="34"/>
      <c r="AY244" s="2"/>
      <c r="AZ244" s="2"/>
      <c r="BA244" s="33"/>
      <c r="BB244" s="33"/>
      <c r="BC244" s="2"/>
      <c r="BD244" s="2"/>
      <c r="BE244" s="2"/>
      <c r="BF244" s="2"/>
      <c r="BG244" s="2"/>
      <c r="BH244" s="2"/>
      <c r="BI244" s="2"/>
      <c r="BJ244" s="2"/>
      <c r="BK244" s="2"/>
      <c r="BL244" s="2"/>
      <c r="BM244" s="2"/>
      <c r="BN244" s="2"/>
      <c r="BO244" s="2"/>
    </row>
    <row r="245" spans="1:67" ht="43.5" customHeight="1">
      <c r="A245" s="338"/>
      <c r="B245" s="338"/>
      <c r="C245" s="338"/>
      <c r="D245" s="338"/>
      <c r="E245" s="338"/>
      <c r="F245" s="37"/>
      <c r="G245" s="339"/>
      <c r="H245" s="37"/>
      <c r="I245" s="37"/>
      <c r="J245" s="37"/>
      <c r="K245" s="37"/>
      <c r="L245" s="37"/>
      <c r="M245" s="37"/>
      <c r="N245" s="37"/>
      <c r="O245" s="37"/>
      <c r="P245" s="37"/>
      <c r="Q245" s="339"/>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2"/>
      <c r="AR245" s="33"/>
      <c r="AS245" s="2"/>
      <c r="AT245" s="2"/>
      <c r="AU245" s="2"/>
      <c r="AV245" s="2"/>
      <c r="AW245" s="2"/>
      <c r="AX245" s="34"/>
      <c r="AY245" s="2"/>
      <c r="AZ245" s="2"/>
      <c r="BA245" s="33"/>
      <c r="BB245" s="33"/>
      <c r="BC245" s="2"/>
      <c r="BD245" s="2"/>
      <c r="BE245" s="2"/>
      <c r="BF245" s="2"/>
      <c r="BG245" s="2"/>
      <c r="BH245" s="2"/>
      <c r="BI245" s="2"/>
      <c r="BJ245" s="2"/>
      <c r="BK245" s="2"/>
      <c r="BL245" s="2"/>
      <c r="BM245" s="2"/>
      <c r="BN245" s="2"/>
      <c r="BO245" s="2"/>
    </row>
    <row r="246" spans="1:67" ht="43.5" customHeight="1">
      <c r="A246" s="338"/>
      <c r="B246" s="338"/>
      <c r="C246" s="338"/>
      <c r="D246" s="338"/>
      <c r="E246" s="338"/>
      <c r="F246" s="37"/>
      <c r="G246" s="339"/>
      <c r="H246" s="37"/>
      <c r="I246" s="37"/>
      <c r="J246" s="37"/>
      <c r="K246" s="37"/>
      <c r="L246" s="37"/>
      <c r="M246" s="37"/>
      <c r="N246" s="37"/>
      <c r="O246" s="37"/>
      <c r="P246" s="37"/>
      <c r="Q246" s="339"/>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2"/>
      <c r="AR246" s="33"/>
      <c r="AS246" s="2"/>
      <c r="AT246" s="2"/>
      <c r="AU246" s="2"/>
      <c r="AV246" s="2"/>
      <c r="AW246" s="2"/>
      <c r="AX246" s="34"/>
      <c r="AY246" s="2"/>
      <c r="AZ246" s="2"/>
      <c r="BA246" s="33"/>
      <c r="BB246" s="33"/>
      <c r="BC246" s="2"/>
      <c r="BD246" s="2"/>
      <c r="BE246" s="2"/>
      <c r="BF246" s="2"/>
      <c r="BG246" s="2"/>
      <c r="BH246" s="2"/>
      <c r="BI246" s="2"/>
      <c r="BJ246" s="2"/>
      <c r="BK246" s="2"/>
      <c r="BL246" s="2"/>
      <c r="BM246" s="2"/>
      <c r="BN246" s="2"/>
      <c r="BO246" s="2"/>
    </row>
    <row r="247" spans="1:67" ht="43.5" customHeight="1">
      <c r="A247" s="338"/>
      <c r="B247" s="338"/>
      <c r="C247" s="338"/>
      <c r="D247" s="338"/>
      <c r="E247" s="338"/>
      <c r="F247" s="37"/>
      <c r="G247" s="339"/>
      <c r="H247" s="37"/>
      <c r="I247" s="37"/>
      <c r="J247" s="37"/>
      <c r="K247" s="37"/>
      <c r="L247" s="37"/>
      <c r="M247" s="37"/>
      <c r="N247" s="37"/>
      <c r="O247" s="37"/>
      <c r="P247" s="37"/>
      <c r="Q247" s="339"/>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2"/>
      <c r="AR247" s="33"/>
      <c r="AS247" s="2"/>
      <c r="AT247" s="2"/>
      <c r="AU247" s="2"/>
      <c r="AV247" s="2"/>
      <c r="AW247" s="2"/>
      <c r="AX247" s="34"/>
      <c r="AY247" s="2"/>
      <c r="AZ247" s="2"/>
      <c r="BA247" s="33"/>
      <c r="BB247" s="33"/>
      <c r="BC247" s="2"/>
      <c r="BD247" s="2"/>
      <c r="BE247" s="2"/>
      <c r="BF247" s="2"/>
      <c r="BG247" s="2"/>
      <c r="BH247" s="2"/>
      <c r="BI247" s="2"/>
      <c r="BJ247" s="2"/>
      <c r="BK247" s="2"/>
      <c r="BL247" s="2"/>
      <c r="BM247" s="2"/>
      <c r="BN247" s="2"/>
      <c r="BO247" s="2"/>
    </row>
    <row r="248" spans="1:67" ht="43.5" customHeight="1">
      <c r="A248" s="338"/>
      <c r="B248" s="338"/>
      <c r="C248" s="338"/>
      <c r="D248" s="338"/>
      <c r="E248" s="338"/>
      <c r="F248" s="37"/>
      <c r="G248" s="339"/>
      <c r="H248" s="37"/>
      <c r="I248" s="37"/>
      <c r="J248" s="37"/>
      <c r="K248" s="37"/>
      <c r="L248" s="37"/>
      <c r="M248" s="37"/>
      <c r="N248" s="37"/>
      <c r="O248" s="37"/>
      <c r="P248" s="37"/>
      <c r="Q248" s="339"/>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2"/>
      <c r="AR248" s="33"/>
      <c r="AS248" s="2"/>
      <c r="AT248" s="2"/>
      <c r="AU248" s="2"/>
      <c r="AV248" s="2"/>
      <c r="AW248" s="2"/>
      <c r="AX248" s="34"/>
      <c r="AY248" s="2"/>
      <c r="AZ248" s="2"/>
      <c r="BA248" s="33"/>
      <c r="BB248" s="33"/>
      <c r="BC248" s="2"/>
      <c r="BD248" s="2"/>
      <c r="BE248" s="2"/>
      <c r="BF248" s="2"/>
      <c r="BG248" s="2"/>
      <c r="BH248" s="2"/>
      <c r="BI248" s="2"/>
      <c r="BJ248" s="2"/>
      <c r="BK248" s="2"/>
      <c r="BL248" s="2"/>
      <c r="BM248" s="2"/>
      <c r="BN248" s="2"/>
      <c r="BO248" s="2"/>
    </row>
    <row r="249" spans="1:67" ht="43.5" customHeight="1">
      <c r="A249" s="338"/>
      <c r="B249" s="338"/>
      <c r="C249" s="338"/>
      <c r="D249" s="338"/>
      <c r="E249" s="338"/>
      <c r="F249" s="37"/>
      <c r="G249" s="339"/>
      <c r="H249" s="37"/>
      <c r="I249" s="37"/>
      <c r="J249" s="37"/>
      <c r="K249" s="37"/>
      <c r="L249" s="37"/>
      <c r="M249" s="37"/>
      <c r="N249" s="37"/>
      <c r="O249" s="37"/>
      <c r="P249" s="37"/>
      <c r="Q249" s="339"/>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2"/>
      <c r="AR249" s="33"/>
      <c r="AS249" s="2"/>
      <c r="AT249" s="2"/>
      <c r="AU249" s="2"/>
      <c r="AV249" s="2"/>
      <c r="AW249" s="2"/>
      <c r="AX249" s="34"/>
      <c r="AY249" s="2"/>
      <c r="AZ249" s="2"/>
      <c r="BA249" s="33"/>
      <c r="BB249" s="33"/>
      <c r="BC249" s="2"/>
      <c r="BD249" s="2"/>
      <c r="BE249" s="2"/>
      <c r="BF249" s="2"/>
      <c r="BG249" s="2"/>
      <c r="BH249" s="2"/>
      <c r="BI249" s="2"/>
      <c r="BJ249" s="2"/>
      <c r="BK249" s="2"/>
      <c r="BL249" s="2"/>
      <c r="BM249" s="2"/>
      <c r="BN249" s="2"/>
      <c r="BO249" s="2"/>
    </row>
    <row r="250" spans="1:67" ht="43.5" customHeight="1">
      <c r="A250" s="338"/>
      <c r="B250" s="338"/>
      <c r="C250" s="338"/>
      <c r="D250" s="338"/>
      <c r="E250" s="338"/>
      <c r="F250" s="37"/>
      <c r="G250" s="339"/>
      <c r="H250" s="37"/>
      <c r="I250" s="37"/>
      <c r="J250" s="37"/>
      <c r="K250" s="37"/>
      <c r="L250" s="37"/>
      <c r="M250" s="37"/>
      <c r="N250" s="37"/>
      <c r="O250" s="37"/>
      <c r="P250" s="37"/>
      <c r="Q250" s="339"/>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2"/>
      <c r="AR250" s="33"/>
      <c r="AS250" s="2"/>
      <c r="AT250" s="2"/>
      <c r="AU250" s="2"/>
      <c r="AV250" s="2"/>
      <c r="AW250" s="2"/>
      <c r="AX250" s="34"/>
      <c r="AY250" s="2"/>
      <c r="AZ250" s="2"/>
      <c r="BA250" s="33"/>
      <c r="BB250" s="33"/>
      <c r="BC250" s="2"/>
      <c r="BD250" s="2"/>
      <c r="BE250" s="2"/>
      <c r="BF250" s="2"/>
      <c r="BG250" s="2"/>
      <c r="BH250" s="2"/>
      <c r="BI250" s="2"/>
      <c r="BJ250" s="2"/>
      <c r="BK250" s="2"/>
      <c r="BL250" s="2"/>
      <c r="BM250" s="2"/>
      <c r="BN250" s="2"/>
      <c r="BO250" s="2"/>
    </row>
    <row r="251" spans="1:67" ht="43.5" customHeight="1">
      <c r="A251" s="338"/>
      <c r="B251" s="338"/>
      <c r="C251" s="338"/>
      <c r="D251" s="338"/>
      <c r="E251" s="338"/>
      <c r="F251" s="37"/>
      <c r="G251" s="339"/>
      <c r="H251" s="37"/>
      <c r="I251" s="37"/>
      <c r="J251" s="37"/>
      <c r="K251" s="37"/>
      <c r="L251" s="37"/>
      <c r="M251" s="37"/>
      <c r="N251" s="37"/>
      <c r="O251" s="37"/>
      <c r="P251" s="37"/>
      <c r="Q251" s="339"/>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2"/>
      <c r="AR251" s="33"/>
      <c r="AS251" s="2"/>
      <c r="AT251" s="2"/>
      <c r="AU251" s="2"/>
      <c r="AV251" s="2"/>
      <c r="AW251" s="2"/>
      <c r="AX251" s="34"/>
      <c r="AY251" s="2"/>
      <c r="AZ251" s="2"/>
      <c r="BA251" s="33"/>
      <c r="BB251" s="33"/>
      <c r="BC251" s="2"/>
      <c r="BD251" s="2"/>
      <c r="BE251" s="2"/>
      <c r="BF251" s="2"/>
      <c r="BG251" s="2"/>
      <c r="BH251" s="2"/>
      <c r="BI251" s="2"/>
      <c r="BJ251" s="2"/>
      <c r="BK251" s="2"/>
      <c r="BL251" s="2"/>
      <c r="BM251" s="2"/>
      <c r="BN251" s="2"/>
      <c r="BO251" s="2"/>
    </row>
    <row r="252" spans="1:67" ht="43.5" customHeight="1">
      <c r="A252" s="338"/>
      <c r="B252" s="338"/>
      <c r="C252" s="338"/>
      <c r="D252" s="338"/>
      <c r="E252" s="338"/>
      <c r="F252" s="37"/>
      <c r="G252" s="339"/>
      <c r="H252" s="37"/>
      <c r="I252" s="37"/>
      <c r="J252" s="37"/>
      <c r="K252" s="37"/>
      <c r="L252" s="37"/>
      <c r="M252" s="37"/>
      <c r="N252" s="37"/>
      <c r="O252" s="37"/>
      <c r="P252" s="37"/>
      <c r="Q252" s="339"/>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2"/>
      <c r="AR252" s="33"/>
      <c r="AS252" s="2"/>
      <c r="AT252" s="2"/>
      <c r="AU252" s="2"/>
      <c r="AV252" s="2"/>
      <c r="AW252" s="2"/>
      <c r="AX252" s="34"/>
      <c r="AY252" s="2"/>
      <c r="AZ252" s="2"/>
      <c r="BA252" s="33"/>
      <c r="BB252" s="33"/>
      <c r="BC252" s="2"/>
      <c r="BD252" s="2"/>
      <c r="BE252" s="2"/>
      <c r="BF252" s="2"/>
      <c r="BG252" s="2"/>
      <c r="BH252" s="2"/>
      <c r="BI252" s="2"/>
      <c r="BJ252" s="2"/>
      <c r="BK252" s="2"/>
      <c r="BL252" s="2"/>
      <c r="BM252" s="2"/>
      <c r="BN252" s="2"/>
      <c r="BO252" s="2"/>
    </row>
    <row r="253" spans="1:67" ht="43.5" customHeight="1">
      <c r="A253" s="338"/>
      <c r="B253" s="338"/>
      <c r="C253" s="338"/>
      <c r="D253" s="338"/>
      <c r="E253" s="338"/>
      <c r="F253" s="37"/>
      <c r="G253" s="339"/>
      <c r="H253" s="37"/>
      <c r="I253" s="37"/>
      <c r="J253" s="37"/>
      <c r="K253" s="37"/>
      <c r="L253" s="37"/>
      <c r="M253" s="37"/>
      <c r="N253" s="37"/>
      <c r="O253" s="37"/>
      <c r="P253" s="37"/>
      <c r="Q253" s="339"/>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2"/>
      <c r="AR253" s="33"/>
      <c r="AS253" s="2"/>
      <c r="AT253" s="2"/>
      <c r="AU253" s="2"/>
      <c r="AV253" s="2"/>
      <c r="AW253" s="2"/>
      <c r="AX253" s="34"/>
      <c r="AY253" s="2"/>
      <c r="AZ253" s="2"/>
      <c r="BA253" s="33"/>
      <c r="BB253" s="33"/>
      <c r="BC253" s="2"/>
      <c r="BD253" s="2"/>
      <c r="BE253" s="2"/>
      <c r="BF253" s="2"/>
      <c r="BG253" s="2"/>
      <c r="BH253" s="2"/>
      <c r="BI253" s="2"/>
      <c r="BJ253" s="2"/>
      <c r="BK253" s="2"/>
      <c r="BL253" s="2"/>
      <c r="BM253" s="2"/>
      <c r="BN253" s="2"/>
      <c r="BO253" s="2"/>
    </row>
    <row r="254" spans="1:67" ht="43.5" customHeight="1">
      <c r="A254" s="338"/>
      <c r="B254" s="338"/>
      <c r="C254" s="338"/>
      <c r="D254" s="338"/>
      <c r="E254" s="338"/>
      <c r="F254" s="37"/>
      <c r="G254" s="339"/>
      <c r="H254" s="37"/>
      <c r="I254" s="37"/>
      <c r="J254" s="37"/>
      <c r="K254" s="37"/>
      <c r="L254" s="37"/>
      <c r="M254" s="37"/>
      <c r="N254" s="37"/>
      <c r="O254" s="37"/>
      <c r="P254" s="37"/>
      <c r="Q254" s="339"/>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2"/>
      <c r="AR254" s="33"/>
      <c r="AS254" s="2"/>
      <c r="AT254" s="2"/>
      <c r="AU254" s="2"/>
      <c r="AV254" s="2"/>
      <c r="AW254" s="2"/>
      <c r="AX254" s="34"/>
      <c r="AY254" s="2"/>
      <c r="AZ254" s="2"/>
      <c r="BA254" s="33"/>
      <c r="BB254" s="33"/>
      <c r="BC254" s="2"/>
      <c r="BD254" s="2"/>
      <c r="BE254" s="2"/>
      <c r="BF254" s="2"/>
      <c r="BG254" s="2"/>
      <c r="BH254" s="2"/>
      <c r="BI254" s="2"/>
      <c r="BJ254" s="2"/>
      <c r="BK254" s="2"/>
      <c r="BL254" s="2"/>
      <c r="BM254" s="2"/>
      <c r="BN254" s="2"/>
      <c r="BO254" s="2"/>
    </row>
    <row r="255" spans="1:67" ht="43.5" customHeight="1">
      <c r="A255" s="338"/>
      <c r="B255" s="338"/>
      <c r="C255" s="338"/>
      <c r="D255" s="338"/>
      <c r="E255" s="338"/>
      <c r="F255" s="37"/>
      <c r="G255" s="339"/>
      <c r="H255" s="37"/>
      <c r="I255" s="37"/>
      <c r="J255" s="37"/>
      <c r="K255" s="37"/>
      <c r="L255" s="37"/>
      <c r="M255" s="37"/>
      <c r="N255" s="37"/>
      <c r="O255" s="37"/>
      <c r="P255" s="37"/>
      <c r="Q255" s="339"/>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2"/>
      <c r="AR255" s="33"/>
      <c r="AS255" s="2"/>
      <c r="AT255" s="2"/>
      <c r="AU255" s="2"/>
      <c r="AV255" s="2"/>
      <c r="AW255" s="2"/>
      <c r="AX255" s="34"/>
      <c r="AY255" s="2"/>
      <c r="AZ255" s="2"/>
      <c r="BA255" s="33"/>
      <c r="BB255" s="33"/>
      <c r="BC255" s="2"/>
      <c r="BD255" s="2"/>
      <c r="BE255" s="2"/>
      <c r="BF255" s="2"/>
      <c r="BG255" s="2"/>
      <c r="BH255" s="2"/>
      <c r="BI255" s="2"/>
      <c r="BJ255" s="2"/>
      <c r="BK255" s="2"/>
      <c r="BL255" s="2"/>
      <c r="BM255" s="2"/>
      <c r="BN255" s="2"/>
      <c r="BO255" s="2"/>
    </row>
    <row r="256" spans="1:67" ht="43.5" customHeight="1">
      <c r="A256" s="338"/>
      <c r="B256" s="338"/>
      <c r="C256" s="338"/>
      <c r="D256" s="338"/>
      <c r="E256" s="338"/>
      <c r="F256" s="37"/>
      <c r="G256" s="339"/>
      <c r="H256" s="37"/>
      <c r="I256" s="37"/>
      <c r="J256" s="37"/>
      <c r="K256" s="37"/>
      <c r="L256" s="37"/>
      <c r="M256" s="37"/>
      <c r="N256" s="37"/>
      <c r="O256" s="37"/>
      <c r="P256" s="37"/>
      <c r="Q256" s="339"/>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2"/>
      <c r="AR256" s="33"/>
      <c r="AS256" s="2"/>
      <c r="AT256" s="2"/>
      <c r="AU256" s="2"/>
      <c r="AV256" s="2"/>
      <c r="AW256" s="2"/>
      <c r="AX256" s="34"/>
      <c r="AY256" s="2"/>
      <c r="AZ256" s="2"/>
      <c r="BA256" s="33"/>
      <c r="BB256" s="33"/>
      <c r="BC256" s="2"/>
      <c r="BD256" s="2"/>
      <c r="BE256" s="2"/>
      <c r="BF256" s="2"/>
      <c r="BG256" s="2"/>
      <c r="BH256" s="2"/>
      <c r="BI256" s="2"/>
      <c r="BJ256" s="2"/>
      <c r="BK256" s="2"/>
      <c r="BL256" s="2"/>
      <c r="BM256" s="2"/>
      <c r="BN256" s="2"/>
      <c r="BO256" s="2"/>
    </row>
    <row r="257" spans="1:67" ht="43.5" customHeight="1">
      <c r="A257" s="338"/>
      <c r="B257" s="338"/>
      <c r="C257" s="338"/>
      <c r="D257" s="338"/>
      <c r="E257" s="338"/>
      <c r="F257" s="37"/>
      <c r="G257" s="339"/>
      <c r="H257" s="37"/>
      <c r="I257" s="37"/>
      <c r="J257" s="37"/>
      <c r="K257" s="37"/>
      <c r="L257" s="37"/>
      <c r="M257" s="37"/>
      <c r="N257" s="37"/>
      <c r="O257" s="37"/>
      <c r="P257" s="37"/>
      <c r="Q257" s="339"/>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2"/>
      <c r="AR257" s="33"/>
      <c r="AS257" s="2"/>
      <c r="AT257" s="2"/>
      <c r="AU257" s="2"/>
      <c r="AV257" s="2"/>
      <c r="AW257" s="2"/>
      <c r="AX257" s="34"/>
      <c r="AY257" s="2"/>
      <c r="AZ257" s="2"/>
      <c r="BA257" s="33"/>
      <c r="BB257" s="33"/>
      <c r="BC257" s="2"/>
      <c r="BD257" s="2"/>
      <c r="BE257" s="2"/>
      <c r="BF257" s="2"/>
      <c r="BG257" s="2"/>
      <c r="BH257" s="2"/>
      <c r="BI257" s="2"/>
      <c r="BJ257" s="2"/>
      <c r="BK257" s="2"/>
      <c r="BL257" s="2"/>
      <c r="BM257" s="2"/>
      <c r="BN257" s="2"/>
      <c r="BO257" s="2"/>
    </row>
    <row r="258" spans="1:67" ht="43.5" customHeight="1">
      <c r="A258" s="338"/>
      <c r="B258" s="338"/>
      <c r="C258" s="338"/>
      <c r="D258" s="338"/>
      <c r="E258" s="338"/>
      <c r="F258" s="37"/>
      <c r="G258" s="339"/>
      <c r="H258" s="37"/>
      <c r="I258" s="37"/>
      <c r="J258" s="37"/>
      <c r="K258" s="37"/>
      <c r="L258" s="37"/>
      <c r="M258" s="37"/>
      <c r="N258" s="37"/>
      <c r="O258" s="37"/>
      <c r="P258" s="37"/>
      <c r="Q258" s="339"/>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2"/>
      <c r="AR258" s="33"/>
      <c r="AS258" s="2"/>
      <c r="AT258" s="2"/>
      <c r="AU258" s="2"/>
      <c r="AV258" s="2"/>
      <c r="AW258" s="2"/>
      <c r="AX258" s="34"/>
      <c r="AY258" s="2"/>
      <c r="AZ258" s="2"/>
      <c r="BA258" s="33"/>
      <c r="BB258" s="33"/>
      <c r="BC258" s="2"/>
      <c r="BD258" s="2"/>
      <c r="BE258" s="2"/>
      <c r="BF258" s="2"/>
      <c r="BG258" s="2"/>
      <c r="BH258" s="2"/>
      <c r="BI258" s="2"/>
      <c r="BJ258" s="2"/>
      <c r="BK258" s="2"/>
      <c r="BL258" s="2"/>
      <c r="BM258" s="2"/>
      <c r="BN258" s="2"/>
      <c r="BO258" s="2"/>
    </row>
    <row r="259" spans="1:67" ht="43.5" customHeight="1">
      <c r="A259" s="338"/>
      <c r="B259" s="338"/>
      <c r="C259" s="338"/>
      <c r="D259" s="338"/>
      <c r="E259" s="338"/>
      <c r="F259" s="37"/>
      <c r="G259" s="339"/>
      <c r="H259" s="37"/>
      <c r="I259" s="37"/>
      <c r="J259" s="37"/>
      <c r="K259" s="37"/>
      <c r="L259" s="37"/>
      <c r="M259" s="37"/>
      <c r="N259" s="37"/>
      <c r="O259" s="37"/>
      <c r="P259" s="37"/>
      <c r="Q259" s="339"/>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2"/>
      <c r="AR259" s="33"/>
      <c r="AS259" s="2"/>
      <c r="AT259" s="2"/>
      <c r="AU259" s="2"/>
      <c r="AV259" s="2"/>
      <c r="AW259" s="2"/>
      <c r="AX259" s="34"/>
      <c r="AY259" s="2"/>
      <c r="AZ259" s="2"/>
      <c r="BA259" s="33"/>
      <c r="BB259" s="33"/>
      <c r="BC259" s="2"/>
      <c r="BD259" s="2"/>
      <c r="BE259" s="2"/>
      <c r="BF259" s="2"/>
      <c r="BG259" s="2"/>
      <c r="BH259" s="2"/>
      <c r="BI259" s="2"/>
      <c r="BJ259" s="2"/>
      <c r="BK259" s="2"/>
      <c r="BL259" s="2"/>
      <c r="BM259" s="2"/>
      <c r="BN259" s="2"/>
      <c r="BO259" s="2"/>
    </row>
    <row r="260" spans="1:67" ht="43.5" customHeight="1">
      <c r="A260" s="338"/>
      <c r="B260" s="338"/>
      <c r="C260" s="338"/>
      <c r="D260" s="338"/>
      <c r="E260" s="338"/>
      <c r="F260" s="37"/>
      <c r="G260" s="339"/>
      <c r="H260" s="37"/>
      <c r="I260" s="37"/>
      <c r="J260" s="37"/>
      <c r="K260" s="37"/>
      <c r="L260" s="37"/>
      <c r="M260" s="37"/>
      <c r="N260" s="37"/>
      <c r="O260" s="37"/>
      <c r="P260" s="37"/>
      <c r="Q260" s="339"/>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2"/>
      <c r="AR260" s="33"/>
      <c r="AS260" s="2"/>
      <c r="AT260" s="2"/>
      <c r="AU260" s="2"/>
      <c r="AV260" s="2"/>
      <c r="AW260" s="2"/>
      <c r="AX260" s="34"/>
      <c r="AY260" s="2"/>
      <c r="AZ260" s="2"/>
      <c r="BA260" s="33"/>
      <c r="BB260" s="33"/>
      <c r="BC260" s="2"/>
      <c r="BD260" s="2"/>
      <c r="BE260" s="2"/>
      <c r="BF260" s="2"/>
      <c r="BG260" s="2"/>
      <c r="BH260" s="2"/>
      <c r="BI260" s="2"/>
      <c r="BJ260" s="2"/>
      <c r="BK260" s="2"/>
      <c r="BL260" s="2"/>
      <c r="BM260" s="2"/>
      <c r="BN260" s="2"/>
      <c r="BO260" s="2"/>
    </row>
    <row r="261" spans="1:67" ht="43.5" customHeight="1">
      <c r="A261" s="2"/>
      <c r="B261" s="2"/>
      <c r="C261" s="2"/>
      <c r="D261" s="2"/>
      <c r="E261" s="2"/>
      <c r="F261" s="2"/>
      <c r="G261" s="2"/>
      <c r="H261" s="2"/>
      <c r="I261" s="2"/>
      <c r="J261" s="2"/>
      <c r="K261" s="2"/>
      <c r="L261" s="2"/>
      <c r="M261" s="2"/>
      <c r="N261" s="2"/>
      <c r="O261" s="2"/>
      <c r="P261" s="2"/>
      <c r="Q261" s="337"/>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33"/>
      <c r="AS261" s="2"/>
      <c r="AT261" s="2"/>
      <c r="AU261" s="2"/>
      <c r="AV261" s="2"/>
      <c r="AW261" s="2"/>
      <c r="AX261" s="34"/>
      <c r="AY261" s="2"/>
      <c r="AZ261" s="2"/>
      <c r="BA261" s="33"/>
      <c r="BB261" s="33"/>
      <c r="BC261" s="2"/>
      <c r="BD261" s="2"/>
      <c r="BE261" s="2"/>
      <c r="BF261" s="2"/>
      <c r="BG261" s="2"/>
      <c r="BH261" s="2"/>
      <c r="BI261" s="2"/>
      <c r="BJ261" s="2"/>
      <c r="BK261" s="2"/>
      <c r="BL261" s="2"/>
      <c r="BM261" s="2"/>
      <c r="BN261" s="2"/>
      <c r="BO261" s="2"/>
    </row>
    <row r="262" spans="1:67" ht="43.5" customHeight="1">
      <c r="A262" s="2"/>
      <c r="B262" s="2"/>
      <c r="C262" s="2"/>
      <c r="D262" s="2"/>
      <c r="E262" s="2"/>
      <c r="F262" s="2"/>
      <c r="G262" s="2"/>
      <c r="H262" s="2"/>
      <c r="I262" s="2"/>
      <c r="J262" s="2"/>
      <c r="K262" s="2"/>
      <c r="L262" s="2"/>
      <c r="M262" s="2"/>
      <c r="N262" s="2"/>
      <c r="O262" s="2"/>
      <c r="P262" s="2"/>
      <c r="Q262" s="337"/>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33"/>
      <c r="AS262" s="2"/>
      <c r="AT262" s="2"/>
      <c r="AU262" s="2"/>
      <c r="AV262" s="2"/>
      <c r="AW262" s="2"/>
      <c r="AX262" s="34"/>
      <c r="AY262" s="2"/>
      <c r="AZ262" s="2"/>
      <c r="BA262" s="33"/>
      <c r="BB262" s="33"/>
      <c r="BC262" s="2"/>
      <c r="BD262" s="2"/>
      <c r="BE262" s="2"/>
      <c r="BF262" s="2"/>
      <c r="BG262" s="2"/>
      <c r="BH262" s="2"/>
      <c r="BI262" s="2"/>
      <c r="BJ262" s="2"/>
      <c r="BK262" s="2"/>
      <c r="BL262" s="2"/>
      <c r="BM262" s="2"/>
      <c r="BN262" s="2"/>
      <c r="BO262" s="2"/>
    </row>
    <row r="263" spans="1:67" ht="43.5" customHeight="1">
      <c r="A263" s="2"/>
      <c r="B263" s="2"/>
      <c r="C263" s="2"/>
      <c r="D263" s="2"/>
      <c r="E263" s="2"/>
      <c r="F263" s="2"/>
      <c r="G263" s="2"/>
      <c r="H263" s="2"/>
      <c r="I263" s="2"/>
      <c r="J263" s="2"/>
      <c r="K263" s="2"/>
      <c r="L263" s="2"/>
      <c r="M263" s="2"/>
      <c r="N263" s="2"/>
      <c r="O263" s="2"/>
      <c r="P263" s="2"/>
      <c r="Q263" s="337"/>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33"/>
      <c r="AS263" s="2"/>
      <c r="AT263" s="2"/>
      <c r="AU263" s="2"/>
      <c r="AV263" s="2"/>
      <c r="AW263" s="2"/>
      <c r="AX263" s="34"/>
      <c r="AY263" s="2"/>
      <c r="AZ263" s="2"/>
      <c r="BA263" s="33"/>
      <c r="BB263" s="33"/>
      <c r="BC263" s="2"/>
      <c r="BD263" s="2"/>
      <c r="BE263" s="2"/>
      <c r="BF263" s="2"/>
      <c r="BG263" s="2"/>
      <c r="BH263" s="2"/>
      <c r="BI263" s="2"/>
      <c r="BJ263" s="2"/>
      <c r="BK263" s="2"/>
      <c r="BL263" s="2"/>
      <c r="BM263" s="2"/>
      <c r="BN263" s="2"/>
      <c r="BO263" s="2"/>
    </row>
    <row r="264" spans="1:67" ht="4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1:67" ht="4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1:67" ht="4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1:67" ht="4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1:67" ht="4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1:67" ht="4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1:67" ht="4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1:67" ht="4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1:67" ht="4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1:67" ht="4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1:67" ht="4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1:67" ht="4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1:67" ht="4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1:67" ht="4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1:67" ht="4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1:67" ht="4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1:67" ht="4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1:67" ht="4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1:67" ht="4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1:67" ht="4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1:67" ht="4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1:67" ht="4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1:67" ht="4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1:67" ht="4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1:67" ht="4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1:67" ht="4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1:67" ht="4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1:67" ht="4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1:67" ht="4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1:67" ht="4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1:67" ht="4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1:67" ht="4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1:67" ht="4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1:67" ht="4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1:67" ht="4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1:67" ht="4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1:67" ht="4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1:67" ht="4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1:67" ht="4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1:67" ht="4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1:67" ht="4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1:67" ht="4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1:67" ht="4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1:67" ht="4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1:67" ht="4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1:67" ht="4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1:67" ht="4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1:67" ht="4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1:67" ht="4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1:67" ht="4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1:67" ht="4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1:67" ht="4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1:67" ht="4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1:67" ht="4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1:67" ht="4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1:67" ht="4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1:67" ht="4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1:67" ht="4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1:67" ht="4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1:67" ht="4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1:67" ht="4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1:67" ht="4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1:67" ht="4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1:67" ht="4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1:67" ht="4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1:67" ht="4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1:67" ht="4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1:67" ht="4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1:67" ht="4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1:67" ht="4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1:67" ht="4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1:67" ht="4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1:67" ht="4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1:67" ht="4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1:67" ht="4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1:67" ht="4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1:67" ht="4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1:67" ht="4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1:67" ht="4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1:67" ht="4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1:67" ht="4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1:67" ht="4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1:67" ht="4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1:67" ht="4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1:67" ht="4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1:67" ht="4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1:67" ht="4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1:67" ht="4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1:67" ht="4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1:67" ht="4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1:67" ht="4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1:67" ht="4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1:67" ht="4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1:67" ht="4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1:67" ht="4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1:67" ht="4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1:67" ht="4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1:67" ht="4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1:67" ht="4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1:67" ht="4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1:67" ht="4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1:67" ht="4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1:67" ht="4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1:67" ht="4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1:67" ht="4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1:67" ht="4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1:67" ht="4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1:67" ht="4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1:67" ht="4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1:67" ht="4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1:67" ht="4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1:67" ht="4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1:67" ht="4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1:67" ht="4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1:67" ht="4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1:67" ht="4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1:67" ht="4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1:67" ht="4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1:67" ht="4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1:67" ht="4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1:67" ht="4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1:67" ht="4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1:67" ht="4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1:67" ht="4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1:67" ht="4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1:67" ht="4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1:67" ht="4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1:67" ht="4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1:67" ht="4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1:67" ht="4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1:67" ht="4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1:67" ht="4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1:67" ht="4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1:67" ht="4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1:67" ht="4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1:67" ht="4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1:67" ht="4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1:67" ht="4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1:67" ht="4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1:67" ht="4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1:67" ht="4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1:67" ht="4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1:67" ht="4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1:67" ht="4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1:67" ht="4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1:67" ht="4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1:67" ht="4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1:67" ht="4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1:67" ht="4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1:67" ht="4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1:67" ht="4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1:67" ht="4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1:67" ht="4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1:67" ht="4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1:67" ht="4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1:67" ht="4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1:67" ht="4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1:67" ht="4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1:67" ht="4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1:67" ht="4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1:67" ht="4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1:67" ht="4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1:67" ht="4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1:67" ht="4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1:67" ht="4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1:67" ht="4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1:67" ht="4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1:67" ht="4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1:67" ht="4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1:67" ht="4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1:67" ht="4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1:67" ht="4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1:67" ht="4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1:67" ht="4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1:67" ht="4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1:67" ht="4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1:67" ht="4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1:67" ht="4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1:67" ht="4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1:67" ht="4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1:67" ht="4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1:67" ht="4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1:67" ht="4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1:67" ht="4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1:67" ht="4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1:67" ht="4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1:67" ht="4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1:67" ht="4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1:67" ht="4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1:67" ht="4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1:67" ht="4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1:67" ht="4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1:67" ht="4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1:67" ht="4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1:67" ht="4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1:67" ht="4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1:67" ht="4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1:67" ht="4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1:67" ht="4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1:67" ht="4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1:67" ht="4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1:67" ht="4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1:67" ht="4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1:67" ht="4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1:67" ht="4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1:67" ht="4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1:67" ht="4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1:67" ht="4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1:67" ht="4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1:67" ht="4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1:67" ht="4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1:67" ht="4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1:67" ht="4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1:67" ht="4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1:67" ht="4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1:67" ht="4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1:67" ht="4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1:67" ht="4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1:67" ht="4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1:67" ht="4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1:67" ht="4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1:67" ht="4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1:67" ht="4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1:67" ht="4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1:67" ht="4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1:67" ht="4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1:67" ht="4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1:67" ht="4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1:67" ht="4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1:67" ht="4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1:67" ht="4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1:67" ht="4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1:67" ht="4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1:67" ht="4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1:67" ht="4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1:67" ht="4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1:67" ht="4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1:67" ht="4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1:67" ht="4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1:67" ht="4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1:67" ht="4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1:67" ht="4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1:67" ht="4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1:67" ht="4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1:67" ht="4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1:67" ht="4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1:67" ht="4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1:67" ht="4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1:67" ht="4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1:67" ht="4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1:67" ht="4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1:67" ht="4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1:67" ht="4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1:67" ht="4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1:67" ht="4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1:67" ht="4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1:67" ht="4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1:67" ht="4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1:67" ht="4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1:67" ht="4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1:67" ht="4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1:67" ht="4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1:67" ht="4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1:67" ht="4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1:67" ht="4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1:67" ht="4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1:67" ht="4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1:67" ht="4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1:67" ht="4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1:67" ht="4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1:67" ht="4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1:67" ht="4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1:67" ht="4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1:67" ht="4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1:67" ht="4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1:67" ht="4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1:67" ht="4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1:67" ht="4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1:67" ht="4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1:67" ht="4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1:67" ht="4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1:67" ht="4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1:67" ht="4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1:67" ht="4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1:67" ht="4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1:67" ht="4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1:67" ht="4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1:67" ht="4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1:67" ht="4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1:67" ht="4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1:67" ht="4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1:67" ht="4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1:67" ht="4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1:67" ht="4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1:67" ht="4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1:67" ht="4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1:67" ht="4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1:67" ht="4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1:67" ht="4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1:67" ht="4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1:67" ht="4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1:67" ht="4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1:67" ht="4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1:67" ht="4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1:67" ht="4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1:67" ht="4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1:67" ht="4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1:67" ht="4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1:67" ht="4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1:67" ht="4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1:67" ht="4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1:67" ht="4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1:67" ht="4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1:67" ht="4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1:67" ht="4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1:67" ht="4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1:67" ht="4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1:67" ht="4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1:67" ht="4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1:67" ht="4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1:67" ht="4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1:67" ht="4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1:67" ht="4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1:67" ht="4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1:67" ht="4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1:67" ht="4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1:67" ht="4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1:67" ht="4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1:67" ht="4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1:67" ht="4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1:67" ht="4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1:67" ht="4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1:67" ht="4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1:67" ht="4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1:67" ht="4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1:67" ht="4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1:67" ht="4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1:67" ht="4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1:67" ht="4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1:67" ht="4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1:67" ht="4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1:67" ht="4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1:67" ht="4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1:67" ht="4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1:67" ht="4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1:67" ht="4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1:67" ht="4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1:67" ht="4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1:67" ht="4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1:67" ht="4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1:67" ht="4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1:67" ht="4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1:67" ht="4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1:67" ht="4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1:67" ht="4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1:67" ht="4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1:67" ht="4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1:67" ht="4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1:67" ht="4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1:67" ht="4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1:67" ht="4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1:67" ht="4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1:67" ht="4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1:67" ht="4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1:67" ht="4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1:67" ht="4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1:67" ht="4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1:67" ht="4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1:67" ht="4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1:67" ht="4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1:67" ht="4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1:67" ht="4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1:67" ht="4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1:67" ht="4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1:67" ht="4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1:67" ht="4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1:67" ht="4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1:67" ht="4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1:67" ht="4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1:67" ht="4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1:67" ht="4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1:67" ht="4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1:67" ht="4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1:67" ht="4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1:67" ht="4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1:67" ht="4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1:67" ht="4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1:67" ht="4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1:67" ht="4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1:67" ht="4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1:67" ht="4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1:67" ht="4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1:67" ht="4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1:67" ht="4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1:67" ht="4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1:67" ht="4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1:67" ht="4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1:67" ht="4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1:67" ht="4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1:67" ht="4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1:67" ht="4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1:67" ht="4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1:67" ht="4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1:67" ht="4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1:67" ht="4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1:67" ht="4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1:67" ht="4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1:67" ht="4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1:67" ht="4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1:67" ht="4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1:67" ht="4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1:67" ht="4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1:67" ht="4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1:67" ht="4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1:67" ht="4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1:67" ht="4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1:67" ht="4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1:67" ht="4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1:67" ht="4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1:67" ht="4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1:67" ht="4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1:67" ht="4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1:67" ht="4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1:67" ht="4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1:67" ht="4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1:67" ht="4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1:67" ht="4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1:67" ht="4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1:67" ht="4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1:67" ht="4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1:67" ht="4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1:67" ht="4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1:67" ht="4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1:67" ht="4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1:67" ht="4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1:67" ht="4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1:67" ht="4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1:67" ht="4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1:67" ht="4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1:67" ht="4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1:67" ht="4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1:67" ht="4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1:67" ht="4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1:67" ht="4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1:67" ht="4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1:67" ht="4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1:67" ht="4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1:67" ht="4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1:67" ht="4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1:67" ht="4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1:67" ht="4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1:67" ht="4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1:67" ht="4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1:67" ht="4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1:67" ht="4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1:67" ht="4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1:67" ht="4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1:67" ht="4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1:67" ht="4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1:67" ht="4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1:67" ht="4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1:67" ht="4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1:67" ht="4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1:67" ht="4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1:67" ht="4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1:67" ht="4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1:67" ht="4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1:67" ht="4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1:67" ht="4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1:67" ht="4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1:67" ht="4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1:67" ht="4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1:67" ht="4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1:67" ht="4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1:67" ht="4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1:67" ht="4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1:67" ht="4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1:67" ht="4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1:67" ht="4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1:67" ht="4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1:67" ht="4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1:67" ht="4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1:67" ht="4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1:67" ht="4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1:67" ht="4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1:67" ht="4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1:67" ht="4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1:67" ht="4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1:67" ht="4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1:67" ht="4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1:67" ht="4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1:67" ht="4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1:67" ht="4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1:67" ht="4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1:67" ht="4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1:67" ht="4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1:67" ht="4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1:67" ht="4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1:67" ht="4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1:67" ht="4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1:67" ht="4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1:67" ht="4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1:67" ht="4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1:67" ht="4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1:67" ht="4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1:67" ht="4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1:67" ht="4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1:67" ht="4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1:67" ht="4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1:67" ht="4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1:67" ht="4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1:67" ht="4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1:67" ht="4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1:67" ht="4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1:67" ht="4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1:67" ht="4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1:67" ht="4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1:67" ht="4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1:67" ht="4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1:67" ht="4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1:67" ht="4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1:67" ht="4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1:67" ht="4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1:67" ht="4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1:67" ht="4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1:67" ht="4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1:67" ht="4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1:67" ht="4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1:67" ht="4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1:67" ht="4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1:67" ht="4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1:67" ht="4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1:67" ht="4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1:67" ht="4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1:67" ht="4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1:67" ht="4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1:67" ht="4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1:67" ht="4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1:67" ht="4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1:67" ht="4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1:67" ht="4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1:67" ht="4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1:67" ht="4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1:67" ht="4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1:67" ht="4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1:67" ht="4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1:67" ht="4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1:67" ht="4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1:67" ht="4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1:67" ht="4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1:67" ht="4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1:67" ht="4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1:67" ht="4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1:67" ht="4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1:67" ht="4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1:67" ht="4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1:67" ht="4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1:67" ht="4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1:67" ht="4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1:67" ht="4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1:67" ht="4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1:67" ht="4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1:67" ht="4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1:67" ht="4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1:67" ht="4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1:67" ht="4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1:67" ht="4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1:67" ht="4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1:67" ht="4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1:67" ht="4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1:67" ht="4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1:67" ht="4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1:67" ht="4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1:67" ht="4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1:67" ht="4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1:67" ht="4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1:67" ht="4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1:67" ht="4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1:67" ht="4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1:67" ht="4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1:67" ht="4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1:67" ht="4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1:67" ht="4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1:67" ht="4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1:67" ht="4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1:67" ht="4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1:67" ht="4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1:67" ht="4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1:67" ht="4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1:67" ht="4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1:67" ht="4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1:67" ht="4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1:67" ht="4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1:67" ht="4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1:67" ht="4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1:67" ht="4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1:67" ht="4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1:67" ht="4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1:67" ht="4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1:67" ht="4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1:67" ht="4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1:67" ht="4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1:67" ht="4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1:67" ht="4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1:67" ht="4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1:67" ht="4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1:67" ht="4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1:67" ht="4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1:67" ht="4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1:67" ht="4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1:67" ht="4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1:67" ht="4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1:67" ht="4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1:67" ht="4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1:67" ht="4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1:67" ht="4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1:67" ht="4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1:67" ht="4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1:67" ht="4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1:67" ht="4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1:67" ht="4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1:67" ht="4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1:67" ht="4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1:67" ht="4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1:67" ht="4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1:67" ht="4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1:67" ht="4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1:67" ht="4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1:67" ht="4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1:67" ht="4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1:67" ht="4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1:67" ht="4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1:67" ht="4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1:67" ht="4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1:67" ht="4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1:67" ht="4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1:67" ht="4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1:67" ht="4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1:67" ht="4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1:67" ht="4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1:67" ht="4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1:67" ht="4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1:67" ht="4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1:67" ht="4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1:67" ht="4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1:67" ht="4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1:67" ht="4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1:67" ht="4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1:67" ht="4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1:67" ht="4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1:67" ht="4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1:67" ht="4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1:67" ht="4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1:67" ht="4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row r="918" spans="1:67" ht="4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row>
    <row r="919" spans="1:67" ht="4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row>
    <row r="920" spans="1:67" ht="4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row>
    <row r="921" spans="1:67" ht="4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row>
    <row r="922" spans="1:67" ht="4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row>
    <row r="923" spans="1:67" ht="4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row>
    <row r="924" spans="1:67" ht="4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row>
    <row r="925" spans="1:67" ht="4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row>
    <row r="926" spans="1:67" ht="4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row>
    <row r="927" spans="1:67" ht="4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row>
    <row r="928" spans="1:67" ht="4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row>
    <row r="929" spans="1:67" ht="4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row>
    <row r="930" spans="1:67" ht="4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row>
    <row r="931" spans="1:67" ht="4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row>
    <row r="932" spans="1:67" ht="4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row>
    <row r="933" spans="1:67" ht="4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row>
    <row r="934" spans="1:67" ht="4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row>
    <row r="935" spans="1:67" ht="4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row>
    <row r="936" spans="1:67" ht="4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row>
    <row r="937" spans="1:67" ht="4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row>
    <row r="938" spans="1:67" ht="4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row>
    <row r="939" spans="1:67" ht="4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row>
    <row r="940" spans="1:67" ht="4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row>
    <row r="941" spans="1:67" ht="4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row>
    <row r="942" spans="1:67" ht="4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row>
    <row r="943" spans="1:67" ht="4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row>
    <row r="944" spans="1:67" ht="4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row>
    <row r="945" spans="1:67" ht="4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row>
    <row r="946" spans="1:67" ht="4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row>
    <row r="947" spans="1:67" ht="4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row>
    <row r="948" spans="1:67" ht="4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row>
    <row r="949" spans="1:67" ht="4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row>
    <row r="950" spans="1:67" ht="4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row>
    <row r="951" spans="1:67" ht="4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row>
    <row r="952" spans="1:67" ht="4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row>
    <row r="953" spans="1:67" ht="4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row>
    <row r="954" spans="1:67" ht="4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row>
    <row r="955" spans="1:67" ht="4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row>
    <row r="956" spans="1:67" ht="4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row>
    <row r="957" spans="1:67" ht="4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row>
    <row r="958" spans="1:67" ht="4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row>
    <row r="959" spans="1:67" ht="4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row>
    <row r="960" spans="1:67" ht="4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row>
    <row r="961" spans="1:67" ht="4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row>
    <row r="962" spans="1:67" ht="4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row>
    <row r="963" spans="1:67" ht="4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row>
    <row r="964" spans="1:67" ht="4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row>
    <row r="965" spans="1:67" ht="4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row>
    <row r="966" spans="1:67" ht="4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row>
    <row r="967" spans="1:67" ht="4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row>
    <row r="968" spans="1:67" ht="4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row>
    <row r="969" spans="1:67" ht="4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row>
    <row r="970" spans="1:67" ht="4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row>
    <row r="971" spans="1:67" ht="4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row>
    <row r="972" spans="1:67" ht="4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row>
    <row r="973" spans="1:67" ht="4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row>
    <row r="974" spans="1:67" ht="4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row>
    <row r="975" spans="1:67" ht="4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row>
    <row r="976" spans="1:67" ht="4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row>
    <row r="977" spans="1:67" ht="4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row>
    <row r="978" spans="1:67" ht="4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row>
    <row r="979" spans="1:67" ht="4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row>
    <row r="980" spans="1:67" ht="4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row>
    <row r="981" spans="1:67" ht="4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row>
    <row r="982" spans="1:67" ht="4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row>
    <row r="983" spans="1:67" ht="4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row>
    <row r="984" spans="1:67" ht="4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row>
    <row r="985" spans="1:67" ht="4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row>
    <row r="986" spans="1:67" ht="4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row>
    <row r="987" spans="1:67" ht="4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row>
    <row r="988" spans="1:67" ht="4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row>
    <row r="989" spans="1:67" ht="4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row>
    <row r="990" spans="1:67" ht="4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row>
    <row r="991" spans="1:67" ht="4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row>
    <row r="992" spans="1:67" ht="4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row>
    <row r="993" spans="1:67" ht="4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row>
    <row r="994" spans="1:67" ht="4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row>
    <row r="995" spans="1:67" ht="4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row>
    <row r="996" spans="1:67" ht="4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row>
    <row r="997" spans="1:67" ht="4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row>
    <row r="998" spans="1:67" ht="4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row>
    <row r="999" spans="1:67" ht="4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row>
    <row r="1000" spans="1:67" ht="4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row>
    <row r="1001" spans="1:67" ht="4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row>
    <row r="1002" spans="1:67" ht="4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row>
    <row r="1003" spans="1:67" ht="43.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row>
  </sheetData>
  <autoFilter ref="B9:BB63"/>
  <mergeCells count="36">
    <mergeCell ref="A17:A19"/>
    <mergeCell ref="A20:A21"/>
    <mergeCell ref="A42:A44"/>
    <mergeCell ref="A52:A58"/>
    <mergeCell ref="A23:A24"/>
    <mergeCell ref="A25:A26"/>
    <mergeCell ref="A27:A29"/>
    <mergeCell ref="A30:A32"/>
    <mergeCell ref="A33:A35"/>
    <mergeCell ref="A36:A38"/>
    <mergeCell ref="A39:A41"/>
    <mergeCell ref="A5:B5"/>
    <mergeCell ref="A6:B6"/>
    <mergeCell ref="A7:B7"/>
    <mergeCell ref="A8:B8"/>
    <mergeCell ref="A13:A15"/>
    <mergeCell ref="AU9:AV9"/>
    <mergeCell ref="AY9:AZ9"/>
    <mergeCell ref="C6:AP6"/>
    <mergeCell ref="C7:AP7"/>
    <mergeCell ref="C8:AP8"/>
    <mergeCell ref="AQ8:AT8"/>
    <mergeCell ref="AU8:AX8"/>
    <mergeCell ref="AY8:BB8"/>
    <mergeCell ref="S9:X9"/>
    <mergeCell ref="C5:AP5"/>
    <mergeCell ref="AK9:AL9"/>
    <mergeCell ref="AM9:AN9"/>
    <mergeCell ref="AO9:AP9"/>
    <mergeCell ref="AQ9:AR9"/>
    <mergeCell ref="A1:B4"/>
    <mergeCell ref="C1:AM4"/>
    <mergeCell ref="AN1:AP1"/>
    <mergeCell ref="AN2:AP2"/>
    <mergeCell ref="AN3:AP3"/>
    <mergeCell ref="AN4:AP4"/>
  </mergeCells>
  <conditionalFormatting sqref="B1:B13 B16:B17 B20 B25 B30 B33 B36 B39 B42 B45:B49 B60:B1003">
    <cfRule type="containsText" dxfId="282" priority="1" operator="containsText" text="Gestión Tecnológica">
      <formula>NOT(ISERROR(SEARCH(("Gestión Tecnológica"),(B1))))</formula>
    </cfRule>
  </conditionalFormatting>
  <conditionalFormatting sqref="B23">
    <cfRule type="containsText" dxfId="281" priority="2" operator="containsText" text="Gestión Tecnológica">
      <formula>NOT(ISERROR(SEARCH(("Gestión Tecnológica"),(B23))))</formula>
    </cfRule>
  </conditionalFormatting>
  <conditionalFormatting sqref="I11:I13">
    <cfRule type="cellIs" dxfId="280" priority="3" operator="equal">
      <formula>"Muy Alta"</formula>
    </cfRule>
  </conditionalFormatting>
  <conditionalFormatting sqref="I11:I13">
    <cfRule type="cellIs" dxfId="279" priority="4" operator="equal">
      <formula>"Alta"</formula>
    </cfRule>
  </conditionalFormatting>
  <conditionalFormatting sqref="I11:I13">
    <cfRule type="cellIs" dxfId="278" priority="5" operator="equal">
      <formula>"Media"</formula>
    </cfRule>
  </conditionalFormatting>
  <conditionalFormatting sqref="I11:I13">
    <cfRule type="cellIs" dxfId="277" priority="6" operator="equal">
      <formula>"Baja"</formula>
    </cfRule>
  </conditionalFormatting>
  <conditionalFormatting sqref="I11:I13">
    <cfRule type="cellIs" dxfId="276" priority="7" operator="equal">
      <formula>"Muy Baja"</formula>
    </cfRule>
  </conditionalFormatting>
  <conditionalFormatting sqref="I22:I23">
    <cfRule type="cellIs" dxfId="275" priority="8" operator="equal">
      <formula>"Muy Alta"</formula>
    </cfRule>
  </conditionalFormatting>
  <conditionalFormatting sqref="I22:I23">
    <cfRule type="cellIs" dxfId="274" priority="9" operator="equal">
      <formula>"Alta"</formula>
    </cfRule>
  </conditionalFormatting>
  <conditionalFormatting sqref="I22:I23">
    <cfRule type="cellIs" dxfId="273" priority="10" operator="equal">
      <formula>"Media"</formula>
    </cfRule>
  </conditionalFormatting>
  <conditionalFormatting sqref="I22:I23">
    <cfRule type="cellIs" dxfId="272" priority="11" operator="equal">
      <formula>"Baja"</formula>
    </cfRule>
  </conditionalFormatting>
  <conditionalFormatting sqref="I22:I23">
    <cfRule type="cellIs" dxfId="271" priority="12" operator="equal">
      <formula>"Muy Baja"</formula>
    </cfRule>
  </conditionalFormatting>
  <conditionalFormatting sqref="I25">
    <cfRule type="cellIs" dxfId="270" priority="13" operator="equal">
      <formula>"Muy Alta"</formula>
    </cfRule>
  </conditionalFormatting>
  <conditionalFormatting sqref="I25">
    <cfRule type="cellIs" dxfId="269" priority="14" operator="equal">
      <formula>"Alta"</formula>
    </cfRule>
  </conditionalFormatting>
  <conditionalFormatting sqref="I25">
    <cfRule type="cellIs" dxfId="268" priority="15" operator="equal">
      <formula>"Media"</formula>
    </cfRule>
  </conditionalFormatting>
  <conditionalFormatting sqref="I25">
    <cfRule type="cellIs" dxfId="267" priority="16" operator="equal">
      <formula>"Baja"</formula>
    </cfRule>
  </conditionalFormatting>
  <conditionalFormatting sqref="I25">
    <cfRule type="cellIs" dxfId="266" priority="17" operator="equal">
      <formula>"Muy Baja"</formula>
    </cfRule>
  </conditionalFormatting>
  <conditionalFormatting sqref="I27">
    <cfRule type="cellIs" dxfId="265" priority="18" operator="equal">
      <formula>"Muy Alta"</formula>
    </cfRule>
  </conditionalFormatting>
  <conditionalFormatting sqref="I27">
    <cfRule type="cellIs" dxfId="264" priority="19" operator="equal">
      <formula>"Alta"</formula>
    </cfRule>
  </conditionalFormatting>
  <conditionalFormatting sqref="I27">
    <cfRule type="cellIs" dxfId="263" priority="20" operator="equal">
      <formula>"Media"</formula>
    </cfRule>
  </conditionalFormatting>
  <conditionalFormatting sqref="I27">
    <cfRule type="cellIs" dxfId="262" priority="21" operator="equal">
      <formula>"Baja"</formula>
    </cfRule>
  </conditionalFormatting>
  <conditionalFormatting sqref="I27">
    <cfRule type="cellIs" dxfId="261" priority="22" operator="equal">
      <formula>"Muy Baja"</formula>
    </cfRule>
  </conditionalFormatting>
  <conditionalFormatting sqref="I30">
    <cfRule type="cellIs" dxfId="260" priority="23" operator="equal">
      <formula>"Muy Alta"</formula>
    </cfRule>
  </conditionalFormatting>
  <conditionalFormatting sqref="I30">
    <cfRule type="cellIs" dxfId="259" priority="24" operator="equal">
      <formula>"Alta"</formula>
    </cfRule>
  </conditionalFormatting>
  <conditionalFormatting sqref="I30">
    <cfRule type="cellIs" dxfId="258" priority="25" operator="equal">
      <formula>"Media"</formula>
    </cfRule>
  </conditionalFormatting>
  <conditionalFormatting sqref="I30">
    <cfRule type="cellIs" dxfId="257" priority="26" operator="equal">
      <formula>"Baja"</formula>
    </cfRule>
  </conditionalFormatting>
  <conditionalFormatting sqref="I30">
    <cfRule type="cellIs" dxfId="256" priority="27" operator="equal">
      <formula>"Muy Baja"</formula>
    </cfRule>
  </conditionalFormatting>
  <conditionalFormatting sqref="I33">
    <cfRule type="cellIs" dxfId="255" priority="28" operator="equal">
      <formula>"Muy Alta"</formula>
    </cfRule>
  </conditionalFormatting>
  <conditionalFormatting sqref="I33">
    <cfRule type="cellIs" dxfId="254" priority="29" operator="equal">
      <formula>"Alta"</formula>
    </cfRule>
  </conditionalFormatting>
  <conditionalFormatting sqref="I33">
    <cfRule type="cellIs" dxfId="253" priority="30" operator="equal">
      <formula>"Media"</formula>
    </cfRule>
  </conditionalFormatting>
  <conditionalFormatting sqref="I33">
    <cfRule type="cellIs" dxfId="252" priority="31" operator="equal">
      <formula>"Baja"</formula>
    </cfRule>
  </conditionalFormatting>
  <conditionalFormatting sqref="I33">
    <cfRule type="cellIs" dxfId="251" priority="32" operator="equal">
      <formula>"Muy Baja"</formula>
    </cfRule>
  </conditionalFormatting>
  <conditionalFormatting sqref="I36">
    <cfRule type="cellIs" dxfId="250" priority="33" operator="equal">
      <formula>"Muy Alta"</formula>
    </cfRule>
  </conditionalFormatting>
  <conditionalFormatting sqref="I36">
    <cfRule type="cellIs" dxfId="249" priority="34" operator="equal">
      <formula>"Alta"</formula>
    </cfRule>
  </conditionalFormatting>
  <conditionalFormatting sqref="I36">
    <cfRule type="cellIs" dxfId="248" priority="35" operator="equal">
      <formula>"Media"</formula>
    </cfRule>
  </conditionalFormatting>
  <conditionalFormatting sqref="I36">
    <cfRule type="cellIs" dxfId="247" priority="36" operator="equal">
      <formula>"Baja"</formula>
    </cfRule>
  </conditionalFormatting>
  <conditionalFormatting sqref="I36">
    <cfRule type="cellIs" dxfId="246" priority="37" operator="equal">
      <formula>"Muy Baja"</formula>
    </cfRule>
  </conditionalFormatting>
  <conditionalFormatting sqref="I39">
    <cfRule type="cellIs" dxfId="245" priority="38" operator="equal">
      <formula>"Muy Alta"</formula>
    </cfRule>
  </conditionalFormatting>
  <conditionalFormatting sqref="I39">
    <cfRule type="cellIs" dxfId="244" priority="39" operator="equal">
      <formula>"Alta"</formula>
    </cfRule>
  </conditionalFormatting>
  <conditionalFormatting sqref="I39">
    <cfRule type="cellIs" dxfId="243" priority="40" operator="equal">
      <formula>"Media"</formula>
    </cfRule>
  </conditionalFormatting>
  <conditionalFormatting sqref="I39">
    <cfRule type="cellIs" dxfId="242" priority="41" operator="equal">
      <formula>"Baja"</formula>
    </cfRule>
  </conditionalFormatting>
  <conditionalFormatting sqref="I39">
    <cfRule type="cellIs" dxfId="241" priority="42" operator="equal">
      <formula>"Muy Baja"</formula>
    </cfRule>
  </conditionalFormatting>
  <conditionalFormatting sqref="I42">
    <cfRule type="cellIs" dxfId="240" priority="43" operator="equal">
      <formula>"Muy Alta"</formula>
    </cfRule>
  </conditionalFormatting>
  <conditionalFormatting sqref="I42">
    <cfRule type="cellIs" dxfId="239" priority="44" operator="equal">
      <formula>"Alta"</formula>
    </cfRule>
  </conditionalFormatting>
  <conditionalFormatting sqref="I42">
    <cfRule type="cellIs" dxfId="238" priority="45" operator="equal">
      <formula>"Media"</formula>
    </cfRule>
  </conditionalFormatting>
  <conditionalFormatting sqref="I42">
    <cfRule type="cellIs" dxfId="237" priority="46" operator="equal">
      <formula>"Baja"</formula>
    </cfRule>
  </conditionalFormatting>
  <conditionalFormatting sqref="I42">
    <cfRule type="cellIs" dxfId="236" priority="47" operator="equal">
      <formula>"Muy Baja"</formula>
    </cfRule>
  </conditionalFormatting>
  <conditionalFormatting sqref="I59:I61">
    <cfRule type="cellIs" dxfId="235" priority="48" operator="equal">
      <formula>"Muy Alta"</formula>
    </cfRule>
  </conditionalFormatting>
  <conditionalFormatting sqref="I59:I61">
    <cfRule type="cellIs" dxfId="234" priority="49" operator="equal">
      <formula>"Alta"</formula>
    </cfRule>
  </conditionalFormatting>
  <conditionalFormatting sqref="I59:I61">
    <cfRule type="cellIs" dxfId="233" priority="50" operator="equal">
      <formula>"Media"</formula>
    </cfRule>
  </conditionalFormatting>
  <conditionalFormatting sqref="I59:I61">
    <cfRule type="cellIs" dxfId="232" priority="51" operator="equal">
      <formula>"Baja"</formula>
    </cfRule>
  </conditionalFormatting>
  <conditionalFormatting sqref="I59:I61">
    <cfRule type="cellIs" dxfId="231" priority="52" operator="equal">
      <formula>"Muy Baja"</formula>
    </cfRule>
  </conditionalFormatting>
  <conditionalFormatting sqref="L11:L13">
    <cfRule type="containsText" dxfId="230" priority="53" operator="containsText" text="❌">
      <formula>NOT(ISERROR(SEARCH(("❌"),(L11))))</formula>
    </cfRule>
  </conditionalFormatting>
  <conditionalFormatting sqref="L16:L17 L20 L45:L52">
    <cfRule type="containsText" dxfId="229" priority="54" operator="containsText" text="❌">
      <formula>NOT(ISERROR(SEARCH(("❌"),(L16))))</formula>
    </cfRule>
  </conditionalFormatting>
  <conditionalFormatting sqref="L22:L23">
    <cfRule type="containsText" dxfId="228" priority="55" operator="containsText" text="❌">
      <formula>NOT(ISERROR(SEARCH(("❌"),(L22))))</formula>
    </cfRule>
  </conditionalFormatting>
  <conditionalFormatting sqref="L25">
    <cfRule type="containsText" dxfId="227" priority="56" operator="containsText" text="❌">
      <formula>NOT(ISERROR(SEARCH(("❌"),(L25))))</formula>
    </cfRule>
  </conditionalFormatting>
  <conditionalFormatting sqref="L27">
    <cfRule type="containsText" dxfId="226" priority="57" operator="containsText" text="❌">
      <formula>NOT(ISERROR(SEARCH(("❌"),(L27))))</formula>
    </cfRule>
  </conditionalFormatting>
  <conditionalFormatting sqref="L30">
    <cfRule type="containsText" dxfId="225" priority="58" operator="containsText" text="❌">
      <formula>NOT(ISERROR(SEARCH(("❌"),(L30))))</formula>
    </cfRule>
  </conditionalFormatting>
  <conditionalFormatting sqref="L33">
    <cfRule type="containsText" dxfId="224" priority="59" operator="containsText" text="❌">
      <formula>NOT(ISERROR(SEARCH(("❌"),(L33))))</formula>
    </cfRule>
  </conditionalFormatting>
  <conditionalFormatting sqref="L36">
    <cfRule type="containsText" dxfId="223" priority="60" operator="containsText" text="❌">
      <formula>NOT(ISERROR(SEARCH(("❌"),(L36))))</formula>
    </cfRule>
  </conditionalFormatting>
  <conditionalFormatting sqref="L39">
    <cfRule type="containsText" dxfId="222" priority="61" operator="containsText" text="❌">
      <formula>NOT(ISERROR(SEARCH(("❌"),(L39))))</formula>
    </cfRule>
  </conditionalFormatting>
  <conditionalFormatting sqref="L42">
    <cfRule type="containsText" dxfId="221" priority="62" operator="containsText" text="❌">
      <formula>NOT(ISERROR(SEARCH(("❌"),(L42))))</formula>
    </cfRule>
  </conditionalFormatting>
  <conditionalFormatting sqref="L59:L61">
    <cfRule type="containsText" dxfId="220" priority="63" operator="containsText" text="❌">
      <formula>NOT(ISERROR(SEARCH(("❌"),(L59))))</formula>
    </cfRule>
  </conditionalFormatting>
  <conditionalFormatting sqref="M11:M13">
    <cfRule type="cellIs" dxfId="219" priority="64" operator="equal">
      <formula>"Catastrófico"</formula>
    </cfRule>
  </conditionalFormatting>
  <conditionalFormatting sqref="M11:M13">
    <cfRule type="cellIs" dxfId="218" priority="65" operator="equal">
      <formula>"Mayor"</formula>
    </cfRule>
  </conditionalFormatting>
  <conditionalFormatting sqref="M11:M13">
    <cfRule type="cellIs" dxfId="217" priority="66" operator="equal">
      <formula>"Moderado"</formula>
    </cfRule>
  </conditionalFormatting>
  <conditionalFormatting sqref="M11:M13">
    <cfRule type="cellIs" dxfId="216" priority="67" operator="equal">
      <formula>"Menor"</formula>
    </cfRule>
  </conditionalFormatting>
  <conditionalFormatting sqref="M11:M13">
    <cfRule type="cellIs" dxfId="215" priority="68" operator="equal">
      <formula>"Leve"</formula>
    </cfRule>
  </conditionalFormatting>
  <conditionalFormatting sqref="M22:M23">
    <cfRule type="cellIs" dxfId="214" priority="69" operator="equal">
      <formula>"Catastrófico"</formula>
    </cfRule>
  </conditionalFormatting>
  <conditionalFormatting sqref="M22:M23">
    <cfRule type="cellIs" dxfId="213" priority="70" operator="equal">
      <formula>"Mayor"</formula>
    </cfRule>
  </conditionalFormatting>
  <conditionalFormatting sqref="M22:M23">
    <cfRule type="cellIs" dxfId="212" priority="71" operator="equal">
      <formula>"Moderado"</formula>
    </cfRule>
  </conditionalFormatting>
  <conditionalFormatting sqref="M22:M23">
    <cfRule type="cellIs" dxfId="211" priority="72" operator="equal">
      <formula>"Menor"</formula>
    </cfRule>
  </conditionalFormatting>
  <conditionalFormatting sqref="M22:M23">
    <cfRule type="cellIs" dxfId="210" priority="73" operator="equal">
      <formula>"Leve"</formula>
    </cfRule>
  </conditionalFormatting>
  <conditionalFormatting sqref="M25">
    <cfRule type="cellIs" dxfId="209" priority="74" operator="equal">
      <formula>"Catastrófico"</formula>
    </cfRule>
  </conditionalFormatting>
  <conditionalFormatting sqref="M25">
    <cfRule type="cellIs" dxfId="208" priority="75" operator="equal">
      <formula>"Mayor"</formula>
    </cfRule>
  </conditionalFormatting>
  <conditionalFormatting sqref="M25">
    <cfRule type="cellIs" dxfId="207" priority="76" operator="equal">
      <formula>"Moderado"</formula>
    </cfRule>
  </conditionalFormatting>
  <conditionalFormatting sqref="M25">
    <cfRule type="cellIs" dxfId="206" priority="77" operator="equal">
      <formula>"Menor"</formula>
    </cfRule>
  </conditionalFormatting>
  <conditionalFormatting sqref="M25">
    <cfRule type="cellIs" dxfId="205" priority="78" operator="equal">
      <formula>"Leve"</formula>
    </cfRule>
  </conditionalFormatting>
  <conditionalFormatting sqref="M27">
    <cfRule type="cellIs" dxfId="204" priority="79" operator="equal">
      <formula>"Catastrófico"</formula>
    </cfRule>
  </conditionalFormatting>
  <conditionalFormatting sqref="M27">
    <cfRule type="cellIs" dxfId="203" priority="80" operator="equal">
      <formula>"Mayor"</formula>
    </cfRule>
  </conditionalFormatting>
  <conditionalFormatting sqref="M27">
    <cfRule type="cellIs" dxfId="202" priority="81" operator="equal">
      <formula>"Moderado"</formula>
    </cfRule>
  </conditionalFormatting>
  <conditionalFormatting sqref="M27">
    <cfRule type="cellIs" dxfId="201" priority="82" operator="equal">
      <formula>"Menor"</formula>
    </cfRule>
  </conditionalFormatting>
  <conditionalFormatting sqref="M27">
    <cfRule type="cellIs" dxfId="200" priority="83" operator="equal">
      <formula>"Leve"</formula>
    </cfRule>
  </conditionalFormatting>
  <conditionalFormatting sqref="M30">
    <cfRule type="cellIs" dxfId="199" priority="84" operator="equal">
      <formula>"Catastrófico"</formula>
    </cfRule>
  </conditionalFormatting>
  <conditionalFormatting sqref="M30">
    <cfRule type="cellIs" dxfId="198" priority="85" operator="equal">
      <formula>"Mayor"</formula>
    </cfRule>
  </conditionalFormatting>
  <conditionalFormatting sqref="M30">
    <cfRule type="cellIs" dxfId="197" priority="86" operator="equal">
      <formula>"Moderado"</formula>
    </cfRule>
  </conditionalFormatting>
  <conditionalFormatting sqref="M30">
    <cfRule type="cellIs" dxfId="196" priority="87" operator="equal">
      <formula>"Menor"</formula>
    </cfRule>
  </conditionalFormatting>
  <conditionalFormatting sqref="M30">
    <cfRule type="cellIs" dxfId="195" priority="88" operator="equal">
      <formula>"Leve"</formula>
    </cfRule>
  </conditionalFormatting>
  <conditionalFormatting sqref="M33">
    <cfRule type="cellIs" dxfId="194" priority="89" operator="equal">
      <formula>"Catastrófico"</formula>
    </cfRule>
  </conditionalFormatting>
  <conditionalFormatting sqref="M33">
    <cfRule type="cellIs" dxfId="193" priority="90" operator="equal">
      <formula>"Mayor"</formula>
    </cfRule>
  </conditionalFormatting>
  <conditionalFormatting sqref="M33">
    <cfRule type="cellIs" dxfId="192" priority="91" operator="equal">
      <formula>"Moderado"</formula>
    </cfRule>
  </conditionalFormatting>
  <conditionalFormatting sqref="M33">
    <cfRule type="cellIs" dxfId="191" priority="92" operator="equal">
      <formula>"Menor"</formula>
    </cfRule>
  </conditionalFormatting>
  <conditionalFormatting sqref="M33">
    <cfRule type="cellIs" dxfId="190" priority="93" operator="equal">
      <formula>"Leve"</formula>
    </cfRule>
  </conditionalFormatting>
  <conditionalFormatting sqref="M36">
    <cfRule type="cellIs" dxfId="189" priority="94" operator="equal">
      <formula>"Catastrófico"</formula>
    </cfRule>
  </conditionalFormatting>
  <conditionalFormatting sqref="M36">
    <cfRule type="cellIs" dxfId="188" priority="95" operator="equal">
      <formula>"Mayor"</formula>
    </cfRule>
  </conditionalFormatting>
  <conditionalFormatting sqref="M36">
    <cfRule type="cellIs" dxfId="187" priority="96" operator="equal">
      <formula>"Moderado"</formula>
    </cfRule>
  </conditionalFormatting>
  <conditionalFormatting sqref="M36">
    <cfRule type="cellIs" dxfId="186" priority="97" operator="equal">
      <formula>"Menor"</formula>
    </cfRule>
  </conditionalFormatting>
  <conditionalFormatting sqref="M36">
    <cfRule type="cellIs" dxfId="185" priority="98" operator="equal">
      <formula>"Leve"</formula>
    </cfRule>
  </conditionalFormatting>
  <conditionalFormatting sqref="M39">
    <cfRule type="cellIs" dxfId="184" priority="99" operator="equal">
      <formula>"Catastrófico"</formula>
    </cfRule>
  </conditionalFormatting>
  <conditionalFormatting sqref="M39">
    <cfRule type="cellIs" dxfId="183" priority="100" operator="equal">
      <formula>"Mayor"</formula>
    </cfRule>
  </conditionalFormatting>
  <conditionalFormatting sqref="M39">
    <cfRule type="cellIs" dxfId="182" priority="101" operator="equal">
      <formula>"Moderado"</formula>
    </cfRule>
  </conditionalFormatting>
  <conditionalFormatting sqref="M39">
    <cfRule type="cellIs" dxfId="181" priority="102" operator="equal">
      <formula>"Menor"</formula>
    </cfRule>
  </conditionalFormatting>
  <conditionalFormatting sqref="M39">
    <cfRule type="cellIs" dxfId="180" priority="103" operator="equal">
      <formula>"Leve"</formula>
    </cfRule>
  </conditionalFormatting>
  <conditionalFormatting sqref="M42">
    <cfRule type="cellIs" dxfId="179" priority="104" operator="equal">
      <formula>"Catastrófico"</formula>
    </cfRule>
  </conditionalFormatting>
  <conditionalFormatting sqref="M42">
    <cfRule type="cellIs" dxfId="178" priority="105" operator="equal">
      <formula>"Mayor"</formula>
    </cfRule>
  </conditionalFormatting>
  <conditionalFormatting sqref="M42">
    <cfRule type="cellIs" dxfId="177" priority="106" operator="equal">
      <formula>"Moderado"</formula>
    </cfRule>
  </conditionalFormatting>
  <conditionalFormatting sqref="M42">
    <cfRule type="cellIs" dxfId="176" priority="107" operator="equal">
      <formula>"Menor"</formula>
    </cfRule>
  </conditionalFormatting>
  <conditionalFormatting sqref="M42">
    <cfRule type="cellIs" dxfId="175" priority="108" operator="equal">
      <formula>"Leve"</formula>
    </cfRule>
  </conditionalFormatting>
  <conditionalFormatting sqref="M59:M61">
    <cfRule type="cellIs" dxfId="174" priority="109" operator="equal">
      <formula>"Catastrófico"</formula>
    </cfRule>
  </conditionalFormatting>
  <conditionalFormatting sqref="M59:M61">
    <cfRule type="cellIs" dxfId="173" priority="110" operator="equal">
      <formula>"Mayor"</formula>
    </cfRule>
  </conditionalFormatting>
  <conditionalFormatting sqref="M59:M61">
    <cfRule type="cellIs" dxfId="172" priority="111" operator="equal">
      <formula>"Moderado"</formula>
    </cfRule>
  </conditionalFormatting>
  <conditionalFormatting sqref="M59:M61">
    <cfRule type="cellIs" dxfId="171" priority="112" operator="equal">
      <formula>"Menor"</formula>
    </cfRule>
  </conditionalFormatting>
  <conditionalFormatting sqref="M59:M61">
    <cfRule type="cellIs" dxfId="170" priority="113" operator="equal">
      <formula>"Leve"</formula>
    </cfRule>
  </conditionalFormatting>
  <conditionalFormatting sqref="O11:O13">
    <cfRule type="cellIs" dxfId="169" priority="114" operator="equal">
      <formula>"Extremo"</formula>
    </cfRule>
  </conditionalFormatting>
  <conditionalFormatting sqref="O11:O13">
    <cfRule type="cellIs" dxfId="168" priority="115" operator="equal">
      <formula>"Alto"</formula>
    </cfRule>
  </conditionalFormatting>
  <conditionalFormatting sqref="O11:O13">
    <cfRule type="cellIs" dxfId="167" priority="116" operator="equal">
      <formula>"Moderado"</formula>
    </cfRule>
  </conditionalFormatting>
  <conditionalFormatting sqref="O11:O13">
    <cfRule type="cellIs" dxfId="166" priority="117" operator="equal">
      <formula>"Bajo"</formula>
    </cfRule>
  </conditionalFormatting>
  <conditionalFormatting sqref="O22:O23">
    <cfRule type="cellIs" dxfId="165" priority="118" operator="equal">
      <formula>"Extremo"</formula>
    </cfRule>
  </conditionalFormatting>
  <conditionalFormatting sqref="O22:O23">
    <cfRule type="cellIs" dxfId="164" priority="119" operator="equal">
      <formula>"Alto"</formula>
    </cfRule>
  </conditionalFormatting>
  <conditionalFormatting sqref="O22:O23">
    <cfRule type="cellIs" dxfId="163" priority="120" operator="equal">
      <formula>"Moderado"</formula>
    </cfRule>
  </conditionalFormatting>
  <conditionalFormatting sqref="O22:O23">
    <cfRule type="cellIs" dxfId="162" priority="121" operator="equal">
      <formula>"Bajo"</formula>
    </cfRule>
  </conditionalFormatting>
  <conditionalFormatting sqref="O25">
    <cfRule type="cellIs" dxfId="161" priority="122" operator="equal">
      <formula>"Extremo"</formula>
    </cfRule>
  </conditionalFormatting>
  <conditionalFormatting sqref="O25">
    <cfRule type="cellIs" dxfId="160" priority="123" operator="equal">
      <formula>"Alto"</formula>
    </cfRule>
  </conditionalFormatting>
  <conditionalFormatting sqref="O25">
    <cfRule type="cellIs" dxfId="159" priority="124" operator="equal">
      <formula>"Moderado"</formula>
    </cfRule>
  </conditionalFormatting>
  <conditionalFormatting sqref="O25">
    <cfRule type="cellIs" dxfId="158" priority="125" operator="equal">
      <formula>"Bajo"</formula>
    </cfRule>
  </conditionalFormatting>
  <conditionalFormatting sqref="O27">
    <cfRule type="cellIs" dxfId="157" priority="126" operator="equal">
      <formula>"Extremo"</formula>
    </cfRule>
  </conditionalFormatting>
  <conditionalFormatting sqref="O27">
    <cfRule type="cellIs" dxfId="156" priority="127" operator="equal">
      <formula>"Alto"</formula>
    </cfRule>
  </conditionalFormatting>
  <conditionalFormatting sqref="O27">
    <cfRule type="cellIs" dxfId="155" priority="128" operator="equal">
      <formula>"Moderado"</formula>
    </cfRule>
  </conditionalFormatting>
  <conditionalFormatting sqref="O27">
    <cfRule type="cellIs" dxfId="154" priority="129" operator="equal">
      <formula>"Bajo"</formula>
    </cfRule>
  </conditionalFormatting>
  <conditionalFormatting sqref="O30">
    <cfRule type="cellIs" dxfId="153" priority="130" operator="equal">
      <formula>"Extremo"</formula>
    </cfRule>
  </conditionalFormatting>
  <conditionalFormatting sqref="O30">
    <cfRule type="cellIs" dxfId="152" priority="131" operator="equal">
      <formula>"Alto"</formula>
    </cfRule>
  </conditionalFormatting>
  <conditionalFormatting sqref="O30">
    <cfRule type="cellIs" dxfId="151" priority="132" operator="equal">
      <formula>"Moderado"</formula>
    </cfRule>
  </conditionalFormatting>
  <conditionalFormatting sqref="O30">
    <cfRule type="cellIs" dxfId="150" priority="133" operator="equal">
      <formula>"Bajo"</formula>
    </cfRule>
  </conditionalFormatting>
  <conditionalFormatting sqref="O33">
    <cfRule type="cellIs" dxfId="149" priority="134" operator="equal">
      <formula>"Extremo"</formula>
    </cfRule>
  </conditionalFormatting>
  <conditionalFormatting sqref="O33">
    <cfRule type="cellIs" dxfId="148" priority="135" operator="equal">
      <formula>"Alto"</formula>
    </cfRule>
  </conditionalFormatting>
  <conditionalFormatting sqref="O33">
    <cfRule type="cellIs" dxfId="147" priority="136" operator="equal">
      <formula>"Moderado"</formula>
    </cfRule>
  </conditionalFormatting>
  <conditionalFormatting sqref="O33">
    <cfRule type="cellIs" dxfId="146" priority="137" operator="equal">
      <formula>"Bajo"</formula>
    </cfRule>
  </conditionalFormatting>
  <conditionalFormatting sqref="O36">
    <cfRule type="cellIs" dxfId="145" priority="138" operator="equal">
      <formula>"Extremo"</formula>
    </cfRule>
  </conditionalFormatting>
  <conditionalFormatting sqref="O36">
    <cfRule type="cellIs" dxfId="144" priority="139" operator="equal">
      <formula>"Alto"</formula>
    </cfRule>
  </conditionalFormatting>
  <conditionalFormatting sqref="O36">
    <cfRule type="cellIs" dxfId="143" priority="140" operator="equal">
      <formula>"Moderado"</formula>
    </cfRule>
  </conditionalFormatting>
  <conditionalFormatting sqref="O36">
    <cfRule type="cellIs" dxfId="142" priority="141" operator="equal">
      <formula>"Bajo"</formula>
    </cfRule>
  </conditionalFormatting>
  <conditionalFormatting sqref="O39">
    <cfRule type="cellIs" dxfId="141" priority="142" operator="equal">
      <formula>"Extremo"</formula>
    </cfRule>
  </conditionalFormatting>
  <conditionalFormatting sqref="O39">
    <cfRule type="cellIs" dxfId="140" priority="143" operator="equal">
      <formula>"Alto"</formula>
    </cfRule>
  </conditionalFormatting>
  <conditionalFormatting sqref="O39">
    <cfRule type="cellIs" dxfId="139" priority="144" operator="equal">
      <formula>"Moderado"</formula>
    </cfRule>
  </conditionalFormatting>
  <conditionalFormatting sqref="O39">
    <cfRule type="cellIs" dxfId="138" priority="145" operator="equal">
      <formula>"Bajo"</formula>
    </cfRule>
  </conditionalFormatting>
  <conditionalFormatting sqref="O42">
    <cfRule type="cellIs" dxfId="137" priority="146" operator="equal">
      <formula>"Extremo"</formula>
    </cfRule>
  </conditionalFormatting>
  <conditionalFormatting sqref="O42">
    <cfRule type="cellIs" dxfId="136" priority="147" operator="equal">
      <formula>"Alto"</formula>
    </cfRule>
  </conditionalFormatting>
  <conditionalFormatting sqref="O42">
    <cfRule type="cellIs" dxfId="135" priority="148" operator="equal">
      <formula>"Moderado"</formula>
    </cfRule>
  </conditionalFormatting>
  <conditionalFormatting sqref="O42">
    <cfRule type="cellIs" dxfId="134" priority="149" operator="equal">
      <formula>"Bajo"</formula>
    </cfRule>
  </conditionalFormatting>
  <conditionalFormatting sqref="O59:O61">
    <cfRule type="cellIs" dxfId="133" priority="150" operator="equal">
      <formula>"Extremo"</formula>
    </cfRule>
  </conditionalFormatting>
  <conditionalFormatting sqref="O59:O61">
    <cfRule type="cellIs" dxfId="132" priority="151" operator="equal">
      <formula>"Alto"</formula>
    </cfRule>
  </conditionalFormatting>
  <conditionalFormatting sqref="O59:O61">
    <cfRule type="cellIs" dxfId="131" priority="152" operator="equal">
      <formula>"Moderado"</formula>
    </cfRule>
  </conditionalFormatting>
  <conditionalFormatting sqref="O59:O61">
    <cfRule type="cellIs" dxfId="130" priority="153" operator="equal">
      <formula>"Bajo"</formula>
    </cfRule>
  </conditionalFormatting>
  <conditionalFormatting sqref="I16:I17 I20 I45:I52 Z11:Z61">
    <cfRule type="cellIs" dxfId="129" priority="154" operator="equal">
      <formula>"Muy Alta"</formula>
    </cfRule>
  </conditionalFormatting>
  <conditionalFormatting sqref="I16:I17 I20 I45:I52 Z11:Z61">
    <cfRule type="cellIs" dxfId="128" priority="155" operator="equal">
      <formula>"Alta"</formula>
    </cfRule>
  </conditionalFormatting>
  <conditionalFormatting sqref="I16:I17 I20 I45:I52 Z11:Z61">
    <cfRule type="cellIs" dxfId="127" priority="156" operator="equal">
      <formula>"Media"</formula>
    </cfRule>
  </conditionalFormatting>
  <conditionalFormatting sqref="I16:I17 I20 I45:I52 Z11:Z61">
    <cfRule type="cellIs" dxfId="126" priority="157" operator="equal">
      <formula>"Baja"</formula>
    </cfRule>
  </conditionalFormatting>
  <conditionalFormatting sqref="I16:I17 I20 I45:I52 Z11:Z61">
    <cfRule type="cellIs" dxfId="125" priority="158" operator="equal">
      <formula>"Muy Baja"</formula>
    </cfRule>
  </conditionalFormatting>
  <conditionalFormatting sqref="M16:M17 M20 M45:M52 AB11:AB61">
    <cfRule type="cellIs" dxfId="124" priority="159" operator="equal">
      <formula>"Catastrófico"</formula>
    </cfRule>
  </conditionalFormatting>
  <conditionalFormatting sqref="M16:M17 M20 M45:M52 AB11:AB61">
    <cfRule type="cellIs" dxfId="123" priority="160" operator="equal">
      <formula>"Mayor"</formula>
    </cfRule>
  </conditionalFormatting>
  <conditionalFormatting sqref="M16:M17 M20 M45:M52 AB11:AB61">
    <cfRule type="cellIs" dxfId="122" priority="161" operator="equal">
      <formula>"Moderado"</formula>
    </cfRule>
  </conditionalFormatting>
  <conditionalFormatting sqref="M16:M17 M20 M45:M52 AB11:AB61">
    <cfRule type="cellIs" dxfId="121" priority="162" operator="equal">
      <formula>"Menor"</formula>
    </cfRule>
  </conditionalFormatting>
  <conditionalFormatting sqref="M16:M17 M20 M45:M52 AB11:AB61">
    <cfRule type="cellIs" dxfId="120" priority="163" operator="equal">
      <formula>"Leve"</formula>
    </cfRule>
  </conditionalFormatting>
  <conditionalFormatting sqref="O16:O17 O20 O45:O52 AD11:AD62">
    <cfRule type="cellIs" dxfId="119" priority="164" operator="equal">
      <formula>"Extremo"</formula>
    </cfRule>
  </conditionalFormatting>
  <conditionalFormatting sqref="O16:O17 O20 O45:O52 AD11:AD62">
    <cfRule type="cellIs" dxfId="118" priority="165" operator="equal">
      <formula>"Alto"</formula>
    </cfRule>
  </conditionalFormatting>
  <conditionalFormatting sqref="O16:O17 O20 O45:O52 AD11:AD62">
    <cfRule type="cellIs" dxfId="117" priority="166" operator="equal">
      <formula>"Moderado"</formula>
    </cfRule>
  </conditionalFormatting>
  <conditionalFormatting sqref="O16:O17 O20 O45:O52 AD11:AD62">
    <cfRule type="cellIs" dxfId="116" priority="167" operator="equal">
      <formula>"Bajo"</formula>
    </cfRule>
  </conditionalFormatting>
  <conditionalFormatting sqref="AI11:AI49">
    <cfRule type="expression" dxfId="115" priority="168">
      <formula>OR(AND(YEAR(AI11)=YEAR(TODAY()), MONTH(AI11)+1=MONTH(TODAY())), AND(YEAR(AI11)+1=YEAR(TODAY()), MONTH(AI11)=12, MONTH(TODAY())=1))</formula>
    </cfRule>
  </conditionalFormatting>
  <conditionalFormatting sqref="AI60:AI61">
    <cfRule type="expression" dxfId="114" priority="169">
      <formula>OR(AND(YEAR(AI60)=YEAR(TODAY()), MONTH(AI60)+1=MONTH(TODAY())), AND(YEAR(AI60)+1=YEAR(TODAY()), MONTH(AI60)=12, MONTH(TODAY())=1))</formula>
    </cfRule>
  </conditionalFormatting>
  <dataValidations count="2">
    <dataValidation type="date" allowBlank="1" showErrorMessage="1" sqref="AI9">
      <formula1>AH11</formula1>
      <formula2>AI10</formula2>
    </dataValidation>
    <dataValidation type="list" allowBlank="1" showInputMessage="1" showErrorMessage="1" prompt=" - " sqref="B49">
      <formula1>$H$48</formula1>
    </dataValidation>
  </dataValidations>
  <hyperlinks>
    <hyperlink ref="AR12" r:id="rId1"/>
    <hyperlink ref="AR13" r:id="rId2"/>
    <hyperlink ref="AQ14" r:id="rId3"/>
    <hyperlink ref="AR14" r:id="rId4"/>
    <hyperlink ref="AQ15" r:id="rId5" location="gid=2022926019"/>
    <hyperlink ref="AR15" r:id="rId6" location="gid=270267640"/>
    <hyperlink ref="AR16" r:id="rId7"/>
    <hyperlink ref="AR17" r:id="rId8" location="gid=0"/>
    <hyperlink ref="AQ20" r:id="rId9"/>
    <hyperlink ref="AR20" r:id="rId10"/>
    <hyperlink ref="AQ22" r:id="rId11"/>
    <hyperlink ref="AR22" r:id="rId12"/>
    <hyperlink ref="AZ48" r:id="rId13"/>
    <hyperlink ref="AZ49" r:id="rId14"/>
  </hyperlinks>
  <pageMargins left="0.7" right="0.7" top="0.75" bottom="0.75" header="0" footer="0"/>
  <pageSetup orientation="portrait" r:id="rId15"/>
  <drawing r:id="rId16"/>
  <legacyDrawing r:id="rId1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BV1004"/>
  <sheetViews>
    <sheetView workbookViewId="0"/>
  </sheetViews>
  <sheetFormatPr baseColWidth="10" defaultColWidth="14.42578125" defaultRowHeight="15" customHeight="1"/>
  <cols>
    <col min="1" max="1" width="11.5703125" customWidth="1"/>
    <col min="2" max="2" width="26.7109375" customWidth="1"/>
    <col min="3" max="3" width="17.42578125" customWidth="1"/>
    <col min="4" max="4" width="38.85546875" customWidth="1"/>
    <col min="5" max="5" width="45.5703125" customWidth="1"/>
    <col min="6" max="6" width="51.5703125" customWidth="1"/>
    <col min="7" max="7" width="19" hidden="1" customWidth="1"/>
    <col min="8" max="8" width="17.85546875" hidden="1" customWidth="1"/>
    <col min="9" max="9" width="16.5703125" hidden="1" customWidth="1"/>
    <col min="10" max="29" width="12.140625" hidden="1" customWidth="1"/>
    <col min="30" max="30" width="17.7109375" hidden="1" customWidth="1"/>
    <col min="31" max="31" width="27.28515625" hidden="1" customWidth="1"/>
    <col min="32" max="32" width="30.5703125" hidden="1" customWidth="1"/>
    <col min="33" max="33" width="17.5703125" hidden="1" customWidth="1"/>
    <col min="34" max="34" width="7.42578125" hidden="1" customWidth="1"/>
    <col min="35" max="35" width="16" hidden="1" customWidth="1"/>
    <col min="36" max="36" width="5.85546875" customWidth="1"/>
    <col min="37" max="37" width="67" customWidth="1"/>
    <col min="38" max="38" width="15.140625" hidden="1" customWidth="1"/>
    <col min="39" max="39" width="6.85546875" hidden="1" customWidth="1"/>
    <col min="40" max="40" width="5" hidden="1" customWidth="1"/>
    <col min="41" max="41" width="5.5703125" hidden="1" customWidth="1"/>
    <col min="42" max="42" width="7.140625" hidden="1" customWidth="1"/>
    <col min="43" max="43" width="6.7109375" hidden="1" customWidth="1"/>
    <col min="44" max="44" width="7.5703125" hidden="1" customWidth="1"/>
    <col min="45" max="45" width="14.28515625" hidden="1" customWidth="1"/>
    <col min="46" max="46" width="8.7109375" hidden="1" customWidth="1"/>
    <col min="47" max="47" width="10.28515625" hidden="1" customWidth="1"/>
    <col min="48" max="48" width="9.28515625" hidden="1" customWidth="1"/>
    <col min="49" max="49" width="9.140625" hidden="1" customWidth="1"/>
    <col min="50" max="50" width="8.42578125" hidden="1" customWidth="1"/>
    <col min="51" max="51" width="11.5703125" hidden="1" customWidth="1"/>
    <col min="52" max="52" width="77.42578125" customWidth="1"/>
    <col min="53" max="53" width="38.5703125" customWidth="1"/>
    <col min="54" max="54" width="11.140625" customWidth="1"/>
    <col min="55" max="55" width="15.28515625" customWidth="1"/>
    <col min="56" max="56" width="24.42578125" customWidth="1"/>
    <col min="57" max="57" width="4.140625" hidden="1" customWidth="1"/>
    <col min="58" max="58" width="54.140625" customWidth="1"/>
    <col min="59" max="59" width="4.140625" hidden="1" customWidth="1"/>
    <col min="60" max="60" width="32.28515625" customWidth="1"/>
    <col min="61" max="61" width="4.140625" hidden="1" customWidth="1"/>
    <col min="62" max="62" width="24.140625" customWidth="1"/>
    <col min="63" max="63" width="115.7109375" customWidth="1"/>
    <col min="64" max="64" width="36.42578125" customWidth="1"/>
    <col min="65" max="65" width="60.140625" customWidth="1"/>
    <col min="66" max="66" width="86" customWidth="1"/>
    <col min="67" max="67" width="53.5703125" customWidth="1"/>
    <col min="68" max="68" width="22.5703125" customWidth="1"/>
    <col min="69" max="69" width="60.5703125" customWidth="1"/>
    <col min="70" max="70" width="79.140625" customWidth="1"/>
    <col min="71" max="71" width="68.7109375" customWidth="1"/>
    <col min="72" max="74" width="50.7109375" customWidth="1"/>
  </cols>
  <sheetData>
    <row r="1" spans="1:74" ht="78.75" customHeight="1">
      <c r="A1" s="564"/>
      <c r="B1" s="520"/>
      <c r="C1" s="565" t="s">
        <v>33</v>
      </c>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20"/>
      <c r="BH1" s="567" t="s">
        <v>34</v>
      </c>
      <c r="BI1" s="532"/>
      <c r="BJ1" s="546"/>
      <c r="BK1" s="237"/>
      <c r="BL1" s="237"/>
      <c r="BM1" s="237"/>
      <c r="BN1" s="237"/>
      <c r="BO1" s="2"/>
      <c r="BP1" s="2"/>
      <c r="BQ1" s="2"/>
      <c r="BR1" s="2"/>
      <c r="BS1" s="2"/>
      <c r="BT1" s="2"/>
      <c r="BU1" s="2"/>
      <c r="BV1" s="2"/>
    </row>
    <row r="2" spans="1:74" ht="12.75" hidden="1" customHeight="1">
      <c r="A2" s="521"/>
      <c r="B2" s="522"/>
      <c r="C2" s="52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22"/>
      <c r="BH2" s="568" t="s">
        <v>514</v>
      </c>
      <c r="BI2" s="532"/>
      <c r="BJ2" s="546"/>
      <c r="BK2" s="237"/>
      <c r="BL2" s="237"/>
      <c r="BM2" s="237"/>
      <c r="BN2" s="237"/>
      <c r="BO2" s="2"/>
      <c r="BP2" s="2"/>
      <c r="BQ2" s="2"/>
      <c r="BR2" s="2"/>
      <c r="BS2" s="2"/>
      <c r="BT2" s="2"/>
      <c r="BU2" s="2"/>
      <c r="BV2" s="2"/>
    </row>
    <row r="3" spans="1:74" ht="12.75" hidden="1" customHeight="1">
      <c r="A3" s="521"/>
      <c r="B3" s="522"/>
      <c r="C3" s="52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22"/>
      <c r="BH3" s="567" t="s">
        <v>515</v>
      </c>
      <c r="BI3" s="532"/>
      <c r="BJ3" s="546"/>
      <c r="BK3" s="237"/>
      <c r="BL3" s="237"/>
      <c r="BM3" s="237"/>
      <c r="BN3" s="237"/>
      <c r="BO3" s="2"/>
      <c r="BP3" s="2"/>
      <c r="BQ3" s="2"/>
      <c r="BR3" s="2"/>
      <c r="BS3" s="2"/>
      <c r="BT3" s="2"/>
      <c r="BU3" s="2"/>
      <c r="BV3" s="2"/>
    </row>
    <row r="4" spans="1:74" ht="12.75" hidden="1" customHeight="1">
      <c r="A4" s="523"/>
      <c r="B4" s="524"/>
      <c r="C4" s="523"/>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4"/>
      <c r="BH4" s="567" t="s">
        <v>516</v>
      </c>
      <c r="BI4" s="532"/>
      <c r="BJ4" s="546"/>
      <c r="BK4" s="237"/>
      <c r="BL4" s="237"/>
      <c r="BM4" s="237"/>
      <c r="BN4" s="237"/>
      <c r="BO4" s="2"/>
      <c r="BP4" s="2"/>
      <c r="BQ4" s="2"/>
      <c r="BR4" s="2"/>
      <c r="BS4" s="2"/>
      <c r="BT4" s="2"/>
      <c r="BU4" s="2"/>
      <c r="BV4" s="2"/>
    </row>
    <row r="5" spans="1:74" ht="24" hidden="1" customHeight="1">
      <c r="A5" s="569" t="s">
        <v>517</v>
      </c>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46"/>
      <c r="BK5" s="237"/>
      <c r="BL5" s="237"/>
      <c r="BM5" s="237"/>
      <c r="BN5" s="237"/>
      <c r="BO5" s="2"/>
      <c r="BP5" s="2"/>
      <c r="BQ5" s="2"/>
      <c r="BR5" s="2"/>
      <c r="BS5" s="2"/>
      <c r="BT5" s="2"/>
      <c r="BU5" s="2"/>
      <c r="BV5" s="2"/>
    </row>
    <row r="6" spans="1:74" ht="23.25" hidden="1" customHeight="1">
      <c r="A6" s="580" t="s">
        <v>38</v>
      </c>
      <c r="B6" s="548"/>
      <c r="C6" s="581" t="s">
        <v>39</v>
      </c>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8"/>
      <c r="BK6" s="237"/>
      <c r="BL6" s="237"/>
      <c r="BM6" s="237"/>
      <c r="BN6" s="237"/>
      <c r="BO6" s="2"/>
      <c r="BP6" s="2"/>
      <c r="BQ6" s="2"/>
      <c r="BR6" s="2"/>
      <c r="BS6" s="2"/>
      <c r="BT6" s="2"/>
      <c r="BU6" s="2"/>
      <c r="BV6" s="2"/>
    </row>
    <row r="7" spans="1:74" ht="25.5" customHeight="1">
      <c r="A7" s="582" t="s">
        <v>518</v>
      </c>
      <c r="B7" s="532"/>
      <c r="C7" s="532"/>
      <c r="D7" s="532"/>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46"/>
      <c r="BL7" s="2"/>
      <c r="BM7" s="2"/>
      <c r="BN7" s="2"/>
      <c r="BO7" s="2"/>
      <c r="BP7" s="2"/>
      <c r="BQ7" s="2"/>
      <c r="BR7" s="2"/>
      <c r="BS7" s="2"/>
      <c r="BT7" s="2"/>
      <c r="BU7" s="2"/>
      <c r="BV7" s="2"/>
    </row>
    <row r="8" spans="1:74" ht="24.75" customHeight="1">
      <c r="A8" s="582" t="s">
        <v>519</v>
      </c>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2"/>
      <c r="AY8" s="532"/>
      <c r="AZ8" s="532"/>
      <c r="BA8" s="532"/>
      <c r="BB8" s="532"/>
      <c r="BC8" s="532"/>
      <c r="BD8" s="532"/>
      <c r="BE8" s="532"/>
      <c r="BF8" s="532"/>
      <c r="BG8" s="532"/>
      <c r="BH8" s="532"/>
      <c r="BI8" s="532"/>
      <c r="BJ8" s="532"/>
      <c r="BK8" s="546"/>
      <c r="BL8" s="2"/>
      <c r="BM8" s="2"/>
      <c r="BN8" s="2"/>
      <c r="BO8" s="2"/>
      <c r="BP8" s="2"/>
      <c r="BQ8" s="2"/>
      <c r="BR8" s="2"/>
      <c r="BS8" s="2"/>
      <c r="BT8" s="2"/>
      <c r="BU8" s="2"/>
      <c r="BV8" s="2"/>
    </row>
    <row r="9" spans="1:74" ht="27" customHeight="1">
      <c r="A9" s="582" t="s">
        <v>520</v>
      </c>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46"/>
      <c r="BK9" s="340"/>
      <c r="BL9" s="2"/>
      <c r="BM9" s="2"/>
      <c r="BN9" s="2"/>
      <c r="BO9" s="2"/>
      <c r="BP9" s="2"/>
      <c r="BQ9" s="2"/>
      <c r="BR9" s="2"/>
      <c r="BS9" s="2"/>
      <c r="BT9" s="2"/>
      <c r="BU9" s="2"/>
      <c r="BV9" s="2"/>
    </row>
    <row r="10" spans="1:74" ht="63.75" customHeight="1">
      <c r="A10" s="583"/>
      <c r="B10" s="526"/>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84" t="s">
        <v>521</v>
      </c>
      <c r="BL10" s="552"/>
      <c r="BM10" s="552"/>
      <c r="BN10" s="585"/>
      <c r="BO10" s="570" t="s">
        <v>522</v>
      </c>
      <c r="BP10" s="532"/>
      <c r="BQ10" s="532"/>
      <c r="BR10" s="546"/>
      <c r="BS10" s="571" t="s">
        <v>48</v>
      </c>
      <c r="BT10" s="532"/>
      <c r="BU10" s="532"/>
      <c r="BV10" s="546"/>
    </row>
    <row r="11" spans="1:74" ht="41.25" customHeight="1">
      <c r="A11" s="341" t="s">
        <v>49</v>
      </c>
      <c r="B11" s="342" t="s">
        <v>50</v>
      </c>
      <c r="C11" s="343" t="s">
        <v>51</v>
      </c>
      <c r="D11" s="342" t="s">
        <v>523</v>
      </c>
      <c r="E11" s="342" t="s">
        <v>524</v>
      </c>
      <c r="F11" s="343" t="s">
        <v>54</v>
      </c>
      <c r="G11" s="342" t="s">
        <v>55</v>
      </c>
      <c r="H11" s="342" t="s">
        <v>56</v>
      </c>
      <c r="I11" s="342" t="s">
        <v>57</v>
      </c>
      <c r="J11" s="343" t="s">
        <v>58</v>
      </c>
      <c r="K11" s="576" t="s">
        <v>525</v>
      </c>
      <c r="L11" s="577"/>
      <c r="M11" s="577"/>
      <c r="N11" s="577"/>
      <c r="O11" s="577"/>
      <c r="P11" s="577"/>
      <c r="Q11" s="577"/>
      <c r="R11" s="577"/>
      <c r="S11" s="577"/>
      <c r="T11" s="577"/>
      <c r="U11" s="577"/>
      <c r="V11" s="577"/>
      <c r="W11" s="577"/>
      <c r="X11" s="577"/>
      <c r="Y11" s="577"/>
      <c r="Z11" s="577"/>
      <c r="AA11" s="577"/>
      <c r="AB11" s="577"/>
      <c r="AC11" s="578"/>
      <c r="AD11" s="344" t="s">
        <v>526</v>
      </c>
      <c r="AE11" s="342" t="s">
        <v>61</v>
      </c>
      <c r="AF11" s="342" t="s">
        <v>60</v>
      </c>
      <c r="AG11" s="342" t="s">
        <v>61</v>
      </c>
      <c r="AH11" s="343" t="s">
        <v>58</v>
      </c>
      <c r="AI11" s="342" t="s">
        <v>62</v>
      </c>
      <c r="AJ11" s="345" t="s">
        <v>63</v>
      </c>
      <c r="AK11" s="342" t="s">
        <v>64</v>
      </c>
      <c r="AL11" s="342" t="s">
        <v>65</v>
      </c>
      <c r="AM11" s="579" t="s">
        <v>66</v>
      </c>
      <c r="AN11" s="532"/>
      <c r="AO11" s="532"/>
      <c r="AP11" s="532"/>
      <c r="AQ11" s="532"/>
      <c r="AR11" s="546"/>
      <c r="AS11" s="345" t="s">
        <v>67</v>
      </c>
      <c r="AT11" s="345" t="s">
        <v>68</v>
      </c>
      <c r="AU11" s="345" t="s">
        <v>58</v>
      </c>
      <c r="AV11" s="345" t="s">
        <v>69</v>
      </c>
      <c r="AW11" s="345" t="s">
        <v>58</v>
      </c>
      <c r="AX11" s="345" t="s">
        <v>70</v>
      </c>
      <c r="AY11" s="345" t="s">
        <v>71</v>
      </c>
      <c r="AZ11" s="346" t="s">
        <v>72</v>
      </c>
      <c r="BA11" s="346" t="s">
        <v>73</v>
      </c>
      <c r="BB11" s="342" t="s">
        <v>74</v>
      </c>
      <c r="BC11" s="342" t="s">
        <v>527</v>
      </c>
      <c r="BD11" s="347" t="s">
        <v>76</v>
      </c>
      <c r="BE11" s="348" t="s">
        <v>528</v>
      </c>
      <c r="BF11" s="349" t="s">
        <v>77</v>
      </c>
      <c r="BG11" s="350"/>
      <c r="BH11" s="351" t="s">
        <v>78</v>
      </c>
      <c r="BI11" s="352"/>
      <c r="BJ11" s="353" t="s">
        <v>529</v>
      </c>
      <c r="BK11" s="572" t="s">
        <v>530</v>
      </c>
      <c r="BL11" s="546"/>
      <c r="BM11" s="354" t="s">
        <v>531</v>
      </c>
      <c r="BN11" s="355" t="s">
        <v>532</v>
      </c>
      <c r="BO11" s="573" t="s">
        <v>522</v>
      </c>
      <c r="BP11" s="541"/>
      <c r="BQ11" s="356" t="s">
        <v>531</v>
      </c>
      <c r="BR11" s="357" t="s">
        <v>532</v>
      </c>
      <c r="BS11" s="574" t="s">
        <v>533</v>
      </c>
      <c r="BT11" s="575"/>
      <c r="BU11" s="358" t="s">
        <v>531</v>
      </c>
      <c r="BV11" s="359" t="s">
        <v>534</v>
      </c>
    </row>
    <row r="12" spans="1:74" ht="35.25" customHeight="1">
      <c r="A12" s="360"/>
      <c r="B12" s="52"/>
      <c r="C12" s="52"/>
      <c r="D12" s="52"/>
      <c r="E12" s="361"/>
      <c r="F12" s="362"/>
      <c r="G12" s="52"/>
      <c r="H12" s="52"/>
      <c r="I12" s="52"/>
      <c r="J12" s="52"/>
      <c r="K12" s="344" t="s">
        <v>535</v>
      </c>
      <c r="L12" s="344" t="s">
        <v>536</v>
      </c>
      <c r="M12" s="344" t="s">
        <v>537</v>
      </c>
      <c r="N12" s="344" t="s">
        <v>538</v>
      </c>
      <c r="O12" s="344" t="s">
        <v>539</v>
      </c>
      <c r="P12" s="344" t="s">
        <v>540</v>
      </c>
      <c r="Q12" s="344" t="s">
        <v>541</v>
      </c>
      <c r="R12" s="344" t="s">
        <v>542</v>
      </c>
      <c r="S12" s="344" t="s">
        <v>543</v>
      </c>
      <c r="T12" s="344" t="s">
        <v>544</v>
      </c>
      <c r="U12" s="344" t="s">
        <v>545</v>
      </c>
      <c r="V12" s="344" t="s">
        <v>546</v>
      </c>
      <c r="W12" s="344" t="s">
        <v>547</v>
      </c>
      <c r="X12" s="344" t="s">
        <v>548</v>
      </c>
      <c r="Y12" s="344" t="s">
        <v>549</v>
      </c>
      <c r="Z12" s="344" t="s">
        <v>550</v>
      </c>
      <c r="AA12" s="344" t="s">
        <v>551</v>
      </c>
      <c r="AB12" s="344" t="s">
        <v>552</v>
      </c>
      <c r="AC12" s="344" t="s">
        <v>553</v>
      </c>
      <c r="AD12" s="363"/>
      <c r="AE12" s="52"/>
      <c r="AF12" s="52"/>
      <c r="AG12" s="52"/>
      <c r="AH12" s="52"/>
      <c r="AI12" s="52"/>
      <c r="AJ12" s="52"/>
      <c r="AK12" s="361"/>
      <c r="AL12" s="52"/>
      <c r="AM12" s="341" t="s">
        <v>86</v>
      </c>
      <c r="AN12" s="341" t="s">
        <v>87</v>
      </c>
      <c r="AO12" s="341" t="s">
        <v>88</v>
      </c>
      <c r="AP12" s="341" t="s">
        <v>89</v>
      </c>
      <c r="AQ12" s="341" t="s">
        <v>90</v>
      </c>
      <c r="AR12" s="341" t="s">
        <v>91</v>
      </c>
      <c r="AS12" s="52"/>
      <c r="AT12" s="52"/>
      <c r="AU12" s="52"/>
      <c r="AV12" s="52"/>
      <c r="AW12" s="52"/>
      <c r="AX12" s="52"/>
      <c r="AY12" s="52"/>
      <c r="AZ12" s="364"/>
      <c r="BA12" s="364"/>
      <c r="BB12" s="361"/>
      <c r="BC12" s="361"/>
      <c r="BD12" s="365"/>
      <c r="BE12" s="348"/>
      <c r="BF12" s="366"/>
      <c r="BG12" s="367"/>
      <c r="BH12" s="368"/>
      <c r="BI12" s="369"/>
      <c r="BJ12" s="370"/>
      <c r="BK12" s="371" t="s">
        <v>94</v>
      </c>
      <c r="BL12" s="372" t="s">
        <v>95</v>
      </c>
      <c r="BM12" s="372" t="s">
        <v>94</v>
      </c>
      <c r="BN12" s="373" t="s">
        <v>94</v>
      </c>
      <c r="BO12" s="374" t="s">
        <v>94</v>
      </c>
      <c r="BP12" s="375" t="s">
        <v>95</v>
      </c>
      <c r="BQ12" s="376" t="s">
        <v>94</v>
      </c>
      <c r="BR12" s="377" t="s">
        <v>94</v>
      </c>
      <c r="BS12" s="378" t="s">
        <v>94</v>
      </c>
      <c r="BT12" s="379" t="s">
        <v>95</v>
      </c>
      <c r="BU12" s="380" t="s">
        <v>94</v>
      </c>
      <c r="BV12" s="381" t="s">
        <v>94</v>
      </c>
    </row>
    <row r="13" spans="1:74" ht="355.5" customHeight="1">
      <c r="A13" s="119">
        <v>1</v>
      </c>
      <c r="B13" s="118" t="s">
        <v>131</v>
      </c>
      <c r="C13" s="118" t="s">
        <v>132</v>
      </c>
      <c r="D13" s="118" t="s">
        <v>554</v>
      </c>
      <c r="E13" s="118" t="s">
        <v>555</v>
      </c>
      <c r="F13" s="118" t="s">
        <v>556</v>
      </c>
      <c r="G13" s="172" t="s">
        <v>15</v>
      </c>
      <c r="H13" s="173">
        <v>500</v>
      </c>
      <c r="I13" s="382" t="str">
        <f>IF(H13&lt;=0,"",IF(H13&lt;=2,"Muy Baja",IF(H13&lt;=24,"Baja",IF(H13&lt;=500,"Media",IF(H13&lt;=5000,"Alta","Muy Alta")))))</f>
        <v>Media</v>
      </c>
      <c r="J13" s="383">
        <f>IF(I13="","",IF(I13="Muy Baja",0.2,IF(I13="Baja",0.4,IF(I13="Media",0.6,IF(I13="Alta",0.8,IF(I13="Muy Alta",1,))))))</f>
        <v>0.6</v>
      </c>
      <c r="K13" s="383" t="s">
        <v>557</v>
      </c>
      <c r="L13" s="383" t="s">
        <v>528</v>
      </c>
      <c r="M13" s="383" t="s">
        <v>528</v>
      </c>
      <c r="N13" s="383" t="s">
        <v>528</v>
      </c>
      <c r="O13" s="383" t="s">
        <v>557</v>
      </c>
      <c r="P13" s="383" t="s">
        <v>528</v>
      </c>
      <c r="Q13" s="383" t="s">
        <v>557</v>
      </c>
      <c r="R13" s="383" t="s">
        <v>528</v>
      </c>
      <c r="S13" s="383" t="s">
        <v>528</v>
      </c>
      <c r="T13" s="383" t="s">
        <v>557</v>
      </c>
      <c r="U13" s="383" t="s">
        <v>557</v>
      </c>
      <c r="V13" s="383" t="s">
        <v>557</v>
      </c>
      <c r="W13" s="383" t="s">
        <v>528</v>
      </c>
      <c r="X13" s="383" t="s">
        <v>557</v>
      </c>
      <c r="Y13" s="383" t="s">
        <v>557</v>
      </c>
      <c r="Z13" s="383" t="s">
        <v>528</v>
      </c>
      <c r="AA13" s="383" t="s">
        <v>557</v>
      </c>
      <c r="AB13" s="383" t="s">
        <v>528</v>
      </c>
      <c r="AC13" s="384">
        <f>COUNTIF(K13:AB15,"Si")</f>
        <v>9</v>
      </c>
      <c r="AD13" s="383" t="str">
        <f>IF(AC13&lt;=5,"Moderado",IF(AND(AC13&gt;=6,AC13&lt;=11),"Mayor",IF(AND(AC13&gt;=12,AC13&lt;=18),"Catastrofico")))</f>
        <v>Mayor</v>
      </c>
      <c r="AE13" s="383" t="s">
        <v>499</v>
      </c>
      <c r="AF13" s="383" t="str">
        <f>IF(NOT(ISERROR(MATCH(AE13,'[5]Tabla Impacto'!$B$152:$B$154,0))),'[5]Tabla Impacto'!$F$154&amp;"Por favor no seleccionar los criterios de impacto(Afectación Económica o presupuestal y Pérdida Reputacional)",AE13)</f>
        <v xml:space="preserve">     El riesgo afecta la imagen de alguna área de la organización</v>
      </c>
      <c r="AG13" s="382" t="e">
        <f>IF(OR(AF13='[5]Tabla Impacto'!$C$11,AF13='[5]Tabla Impacto'!$D$11),"Leve",IF(OR(AF13='[5]Tabla Impacto'!$C$12,AF13='[5]Tabla Impacto'!$D$12),"Menor",IF(OR(AF13='[5]Tabla Impacto'!$C$13,AF13='[5]Tabla Impacto'!$D$13),"Moderado",IF(OR(#REF!='[5]Tabla Impacto'!$C$14,AF13='[5]Tabla Impacto'!$D$14),"Mayor",IF(OR(AF13='[5]Tabla Impacto'!$C$15,#REF!='[5]Tabla Impacto'!$D$15),"Catastrófico","")))))</f>
        <v>#REF!</v>
      </c>
      <c r="AH13" s="385" t="e">
        <f>IF(AG13="","",IF(AG13="Leve",0.2,IF(AG13="Menor",0.4,IF(AG13="Moderado",0.6,IF(AG13="Mayor",0.8,IF(AG13="Catastrófico",1,))))))</f>
        <v>#REF!</v>
      </c>
      <c r="AI13" s="386" t="e">
        <f>IF(OR(AND(I13="Muy Baja",AG13="Leve"),AND(I13="Muy Baja",AG13="Menor"),AND(I13="Baja",AG13="Leve")),"Bajo",IF(OR(AND(I13="Muy baja",AG13="Moderado"),AND(I13="Baja",AG13="Menor"),AND(I13="Baja",AG13="Moderado"),AND(I13="Media",AG13="Leve"),AND(I13="Media",AG13="Menor"),AND(I13="Media",AG13="Moderado"),AND(I13="Alta",AG13="Leve"),AND(I13="Alta",AG13="Menor")),"Moderado",IF(OR(AND(I13="Muy Baja",AG13="Mayor"),AND(I13="Baja",AG13="Mayor"),AND(I13="Media",AG13="Mayor"),AND(I13="Alta",AG13="Moderado"),AND(I13="Alta",AG13="Mayor"),AND(I13="Muy Alta",AG13="Leve"),AND(I13="Muy Alta",AG13="Menor"),AND(I13="Muy Alta",AG13="Moderado"),AND(I13="Muy Alta",AG13="Mayor")),"Alto",IF(OR(AND(I13="Muy Baja",AG13="Catastrófico"),AND(I13="Baja",AG13="Catastrófico"),AND(I13="Media",AG13="Catastrófico"),AND(I13="Alta",AG13="Catastrófico"),AND(I13="Muy Alta",AG13="Catastrófico")),"Extremo",""))))</f>
        <v>#REF!</v>
      </c>
      <c r="AJ13" s="119" t="s">
        <v>103</v>
      </c>
      <c r="AK13" s="118" t="s">
        <v>558</v>
      </c>
      <c r="AL13" s="119" t="str">
        <f t="shared" ref="AL13:AL33" si="0">IF(OR(AM13="Preventivo",AM13="Detectivo"),"Probabilidad",IF(AM13="Correctivo","Impacto",""))</f>
        <v>Probabilidad</v>
      </c>
      <c r="AM13" s="387" t="s">
        <v>105</v>
      </c>
      <c r="AN13" s="387" t="s">
        <v>106</v>
      </c>
      <c r="AO13" s="388" t="str">
        <f t="shared" ref="AO13:AO33" si="1">IF(AND(AM13="Preventivo",AN13="Automático"),"50%",IF(AND(AM13="Preventivo",AN13="Manual"),"40%",IF(AND(AM13="Detectivo",AN13="Automático"),"40%",IF(AND(AM13="Detectivo",AN13="Manual"),"30%",IF(AND(AM13="Correctivo",AN13="Automático"),"35%",IF(AND(AM13="Correctivo",AN13="Manual"),"25%",""))))))</f>
        <v>40%</v>
      </c>
      <c r="AP13" s="387" t="s">
        <v>107</v>
      </c>
      <c r="AQ13" s="387" t="s">
        <v>108</v>
      </c>
      <c r="AR13" s="387" t="s">
        <v>109</v>
      </c>
      <c r="AS13" s="389">
        <f t="shared" ref="AS13:AS33" si="2">IFERROR(IF(AL13="Probabilidad",(J13-(+J13*AO13)),IF(R13="Impacto",J13,"")),"")</f>
        <v>0.36</v>
      </c>
      <c r="AT13" s="390" t="str">
        <f t="shared" ref="AT13:AT33" si="3">IFERROR(IF(AS13="","",IF(AS13&lt;=0.2,"Muy Baja",IF(AS13&lt;=0.4,"Baja",IF(AS13&lt;=0.6,"Media",IF(AS13&lt;=0.8,"Alta","Muy Alta"))))),"")</f>
        <v>Baja</v>
      </c>
      <c r="AU13" s="388">
        <f t="shared" ref="AU13:AU33" si="4">+AS13</f>
        <v>0.36</v>
      </c>
      <c r="AV13" s="390" t="str">
        <f t="shared" ref="AV13:AV33" si="5">IFERROR(IF(AW13="","",IF(AW13&lt;=0.2,"Leve",IF(AW13&lt;=0.4,"Menor",IF(AW13&lt;=0.6,"Moderado",IF(AW13&lt;=0.8,"Mayor","Catastrófico"))))),"")</f>
        <v/>
      </c>
      <c r="AW13" s="388" t="str">
        <f t="shared" ref="AW13:AW33" si="6">IFERROR(IF(AL13="Impacto",(AH13-(+AH13*AO13)),IF(AL13="Probabilidad",AH13,"")),"")</f>
        <v/>
      </c>
      <c r="AX13" s="391" t="str">
        <f t="shared" ref="AX13:AX33" si="7">IFERROR(IF(OR(AND(AT13="Muy Baja",AV13="Leve"),AND(AT13="Muy Baja",AV13="Menor"),AND(AT13="Baja",AV13="Leve")),"Bajo",IF(OR(AND(AT13="Muy baja",AV13="Moderado"),AND(AT13="Baja",AV13="Menor"),AND(AT13="Baja",AV13="Moderado"),AND(AT13="Media",AV13="Leve"),AND(AT13="Media",AV13="Menor"),AND(AT13="Media",AV13="Moderado"),AND(AT13="Alta",AV13="Leve"),AND(AT13="Alta",AV13="Menor")),"Moderado",IF(OR(AND(AT13="Muy Baja",AV13="Mayor"),AND(AT13="Baja",AV13="Mayor"),AND(AT13="Media",AV13="Mayor"),AND(AT13="Alta",AV13="Moderado"),AND(AT13="Alta",AV13="Mayor"),AND(AT13="Muy Alta",AV13="Leve"),AND(AT13="Muy Alta",AV13="Menor"),AND(AT13="Muy Alta",AV13="Moderado"),AND(AT13="Muy Alta",AV13="Mayor")),"Alto",IF(OR(AND(AT13="Muy Baja",AV13="Catastrófico"),AND(AT13="Baja",AV13="Catastrófico"),AND(AT13="Media",AV13="Catastrófico"),AND(AT13="Alta",AV13="Catastrófico"),AND(AT13="Muy Alta",AV13="Catastrófico")),"Extremo","")))),"")</f>
        <v/>
      </c>
      <c r="AY13" s="387" t="s">
        <v>110</v>
      </c>
      <c r="AZ13" s="118" t="s">
        <v>559</v>
      </c>
      <c r="BA13" s="119" t="s">
        <v>232</v>
      </c>
      <c r="BB13" s="392">
        <v>45323</v>
      </c>
      <c r="BC13" s="393">
        <v>45627</v>
      </c>
      <c r="BD13" s="118" t="s">
        <v>560</v>
      </c>
      <c r="BE13" s="119">
        <v>1</v>
      </c>
      <c r="BF13" s="118" t="s">
        <v>561</v>
      </c>
      <c r="BG13" s="119">
        <v>1</v>
      </c>
      <c r="BH13" s="118" t="s">
        <v>562</v>
      </c>
      <c r="BI13" s="119">
        <v>1</v>
      </c>
      <c r="BJ13" s="394" t="s">
        <v>563</v>
      </c>
      <c r="BK13" s="137" t="s">
        <v>564</v>
      </c>
      <c r="BL13" s="395" t="s">
        <v>565</v>
      </c>
      <c r="BM13" s="396" t="s">
        <v>566</v>
      </c>
      <c r="BN13" s="397" t="s">
        <v>567</v>
      </c>
      <c r="BO13" s="396" t="s">
        <v>568</v>
      </c>
      <c r="BP13" s="395" t="s">
        <v>569</v>
      </c>
      <c r="BQ13" s="396" t="s">
        <v>570</v>
      </c>
      <c r="BR13" s="118" t="s">
        <v>571</v>
      </c>
      <c r="BS13" s="118"/>
      <c r="BT13" s="398"/>
      <c r="BU13" s="154"/>
      <c r="BV13" s="101" t="s">
        <v>130</v>
      </c>
    </row>
    <row r="14" spans="1:74" ht="180">
      <c r="A14" s="119"/>
      <c r="B14" s="118"/>
      <c r="C14" s="118"/>
      <c r="D14" s="118"/>
      <c r="E14" s="118"/>
      <c r="F14" s="118"/>
      <c r="G14" s="399"/>
      <c r="H14" s="400"/>
      <c r="I14" s="401"/>
      <c r="J14" s="383"/>
      <c r="K14" s="383"/>
      <c r="L14" s="383"/>
      <c r="M14" s="383"/>
      <c r="N14" s="383"/>
      <c r="O14" s="383"/>
      <c r="P14" s="383"/>
      <c r="Q14" s="383"/>
      <c r="R14" s="383"/>
      <c r="S14" s="383"/>
      <c r="T14" s="383"/>
      <c r="U14" s="383"/>
      <c r="V14" s="383"/>
      <c r="W14" s="383"/>
      <c r="X14" s="383"/>
      <c r="Y14" s="383"/>
      <c r="Z14" s="383"/>
      <c r="AA14" s="383"/>
      <c r="AB14" s="383"/>
      <c r="AC14" s="384"/>
      <c r="AD14" s="383"/>
      <c r="AE14" s="383"/>
      <c r="AF14" s="383"/>
      <c r="AG14" s="401"/>
      <c r="AH14" s="402"/>
      <c r="AI14" s="403"/>
      <c r="AJ14" s="119" t="s">
        <v>572</v>
      </c>
      <c r="AK14" s="118" t="s">
        <v>573</v>
      </c>
      <c r="AL14" s="119" t="str">
        <f t="shared" si="0"/>
        <v>Probabilidad</v>
      </c>
      <c r="AM14" s="387" t="s">
        <v>105</v>
      </c>
      <c r="AN14" s="387" t="s">
        <v>106</v>
      </c>
      <c r="AO14" s="388" t="str">
        <f t="shared" si="1"/>
        <v>40%</v>
      </c>
      <c r="AP14" s="387" t="s">
        <v>107</v>
      </c>
      <c r="AQ14" s="387" t="s">
        <v>108</v>
      </c>
      <c r="AR14" s="387" t="s">
        <v>109</v>
      </c>
      <c r="AS14" s="389">
        <f t="shared" si="2"/>
        <v>0</v>
      </c>
      <c r="AT14" s="390" t="str">
        <f t="shared" si="3"/>
        <v>Muy Baja</v>
      </c>
      <c r="AU14" s="388">
        <f t="shared" si="4"/>
        <v>0</v>
      </c>
      <c r="AV14" s="390" t="str">
        <f t="shared" si="5"/>
        <v>Leve</v>
      </c>
      <c r="AW14" s="388">
        <f t="shared" si="6"/>
        <v>0</v>
      </c>
      <c r="AX14" s="391" t="str">
        <f t="shared" si="7"/>
        <v>Bajo</v>
      </c>
      <c r="AY14" s="387" t="s">
        <v>110</v>
      </c>
      <c r="AZ14" s="118" t="s">
        <v>574</v>
      </c>
      <c r="BA14" s="119" t="s">
        <v>112</v>
      </c>
      <c r="BB14" s="392">
        <v>45323</v>
      </c>
      <c r="BC14" s="393">
        <v>45627</v>
      </c>
      <c r="BD14" s="118" t="s">
        <v>575</v>
      </c>
      <c r="BE14" s="119">
        <v>2</v>
      </c>
      <c r="BF14" s="118" t="s">
        <v>576</v>
      </c>
      <c r="BG14" s="119">
        <v>2</v>
      </c>
      <c r="BH14" s="118" t="s">
        <v>562</v>
      </c>
      <c r="BI14" s="119">
        <v>2</v>
      </c>
      <c r="BJ14" s="394" t="s">
        <v>563</v>
      </c>
      <c r="BK14" s="404" t="s">
        <v>577</v>
      </c>
      <c r="BL14" s="405" t="s">
        <v>578</v>
      </c>
      <c r="BM14" s="396" t="s">
        <v>579</v>
      </c>
      <c r="BN14" s="118" t="s">
        <v>580</v>
      </c>
      <c r="BO14" s="404" t="s">
        <v>581</v>
      </c>
      <c r="BP14" s="406" t="s">
        <v>582</v>
      </c>
      <c r="BQ14" s="154" t="s">
        <v>583</v>
      </c>
      <c r="BR14" s="118" t="s">
        <v>584</v>
      </c>
      <c r="BS14" s="407" t="s">
        <v>585</v>
      </c>
      <c r="BT14" s="398"/>
      <c r="BU14" s="154"/>
      <c r="BV14" s="101" t="s">
        <v>130</v>
      </c>
    </row>
    <row r="15" spans="1:74" ht="180">
      <c r="A15" s="119"/>
      <c r="B15" s="118"/>
      <c r="C15" s="118"/>
      <c r="D15" s="118"/>
      <c r="E15" s="118"/>
      <c r="F15" s="118"/>
      <c r="G15" s="193"/>
      <c r="H15" s="194"/>
      <c r="I15" s="408"/>
      <c r="J15" s="383"/>
      <c r="K15" s="383"/>
      <c r="L15" s="383"/>
      <c r="M15" s="383"/>
      <c r="N15" s="383"/>
      <c r="O15" s="383"/>
      <c r="P15" s="383"/>
      <c r="Q15" s="383"/>
      <c r="R15" s="383"/>
      <c r="S15" s="383"/>
      <c r="T15" s="383"/>
      <c r="U15" s="383"/>
      <c r="V15" s="383"/>
      <c r="W15" s="383"/>
      <c r="X15" s="383"/>
      <c r="Y15" s="383"/>
      <c r="Z15" s="383"/>
      <c r="AA15" s="383"/>
      <c r="AB15" s="383"/>
      <c r="AC15" s="384"/>
      <c r="AD15" s="383"/>
      <c r="AE15" s="383"/>
      <c r="AF15" s="383"/>
      <c r="AG15" s="408"/>
      <c r="AH15" s="409"/>
      <c r="AI15" s="410"/>
      <c r="AJ15" s="119" t="s">
        <v>586</v>
      </c>
      <c r="AK15" s="118" t="s">
        <v>587</v>
      </c>
      <c r="AL15" s="119" t="str">
        <f t="shared" si="0"/>
        <v>Probabilidad</v>
      </c>
      <c r="AM15" s="387" t="s">
        <v>105</v>
      </c>
      <c r="AN15" s="387" t="s">
        <v>106</v>
      </c>
      <c r="AO15" s="388" t="str">
        <f t="shared" si="1"/>
        <v>40%</v>
      </c>
      <c r="AP15" s="387" t="s">
        <v>107</v>
      </c>
      <c r="AQ15" s="387" t="s">
        <v>108</v>
      </c>
      <c r="AR15" s="387" t="s">
        <v>109</v>
      </c>
      <c r="AS15" s="389">
        <f t="shared" si="2"/>
        <v>0</v>
      </c>
      <c r="AT15" s="390" t="str">
        <f t="shared" si="3"/>
        <v>Muy Baja</v>
      </c>
      <c r="AU15" s="388">
        <f t="shared" si="4"/>
        <v>0</v>
      </c>
      <c r="AV15" s="390" t="str">
        <f t="shared" si="5"/>
        <v>Leve</v>
      </c>
      <c r="AW15" s="388">
        <f t="shared" si="6"/>
        <v>0</v>
      </c>
      <c r="AX15" s="391" t="str">
        <f t="shared" si="7"/>
        <v>Bajo</v>
      </c>
      <c r="AY15" s="387" t="s">
        <v>110</v>
      </c>
      <c r="AZ15" s="118" t="s">
        <v>588</v>
      </c>
      <c r="BA15" s="119" t="s">
        <v>232</v>
      </c>
      <c r="BB15" s="392">
        <v>45323</v>
      </c>
      <c r="BC15" s="393">
        <v>45627</v>
      </c>
      <c r="BD15" s="118" t="s">
        <v>589</v>
      </c>
      <c r="BE15" s="119">
        <v>3</v>
      </c>
      <c r="BF15" s="118" t="s">
        <v>576</v>
      </c>
      <c r="BG15" s="119">
        <v>3</v>
      </c>
      <c r="BH15" s="118" t="s">
        <v>562</v>
      </c>
      <c r="BI15" s="119">
        <v>3</v>
      </c>
      <c r="BJ15" s="394" t="s">
        <v>563</v>
      </c>
      <c r="BK15" s="396" t="s">
        <v>590</v>
      </c>
      <c r="BL15" s="395" t="s">
        <v>578</v>
      </c>
      <c r="BM15" s="396" t="s">
        <v>591</v>
      </c>
      <c r="BN15" s="118" t="s">
        <v>580</v>
      </c>
      <c r="BO15" s="411" t="s">
        <v>592</v>
      </c>
      <c r="BP15" s="395" t="s">
        <v>582</v>
      </c>
      <c r="BQ15" s="154" t="s">
        <v>583</v>
      </c>
      <c r="BR15" s="118" t="s">
        <v>584</v>
      </c>
      <c r="BS15" s="412" t="s">
        <v>593</v>
      </c>
      <c r="BT15" s="413" t="s">
        <v>594</v>
      </c>
      <c r="BU15" s="154"/>
      <c r="BV15" s="414" t="s">
        <v>595</v>
      </c>
    </row>
    <row r="16" spans="1:74" ht="175.5" customHeight="1">
      <c r="A16" s="119">
        <v>2</v>
      </c>
      <c r="B16" s="118" t="s">
        <v>596</v>
      </c>
      <c r="C16" s="118" t="s">
        <v>132</v>
      </c>
      <c r="D16" s="118" t="s">
        <v>597</v>
      </c>
      <c r="E16" s="118" t="s">
        <v>598</v>
      </c>
      <c r="F16" s="118" t="s">
        <v>599</v>
      </c>
      <c r="G16" s="172" t="s">
        <v>15</v>
      </c>
      <c r="H16" s="173">
        <v>365</v>
      </c>
      <c r="I16" s="382" t="str">
        <f>IF(H16&lt;=0,"",IF(H16&lt;=2,"Muy Baja",IF(H16&lt;=24,"Baja",IF(H16&lt;=500,"Media",IF(H16&lt;=5000,"Alta","Muy Alta")))))</f>
        <v>Media</v>
      </c>
      <c r="J16" s="383">
        <f>IF(I16="","",IF(I16="Muy Baja",0.2,IF(I16="Baja",0.4,IF(I16="Media",0.6,IF(I16="Alta",0.8,IF(I16="Muy Alta",1,))))))</f>
        <v>0.6</v>
      </c>
      <c r="K16" s="383" t="s">
        <v>557</v>
      </c>
      <c r="L16" s="383" t="s">
        <v>557</v>
      </c>
      <c r="M16" s="383" t="s">
        <v>528</v>
      </c>
      <c r="N16" s="383" t="s">
        <v>528</v>
      </c>
      <c r="O16" s="383" t="s">
        <v>557</v>
      </c>
      <c r="P16" s="383" t="s">
        <v>528</v>
      </c>
      <c r="Q16" s="383" t="s">
        <v>557</v>
      </c>
      <c r="R16" s="383" t="s">
        <v>528</v>
      </c>
      <c r="S16" s="383" t="s">
        <v>528</v>
      </c>
      <c r="T16" s="383" t="s">
        <v>557</v>
      </c>
      <c r="U16" s="383" t="s">
        <v>557</v>
      </c>
      <c r="V16" s="383" t="s">
        <v>557</v>
      </c>
      <c r="W16" s="383" t="s">
        <v>528</v>
      </c>
      <c r="X16" s="383" t="s">
        <v>528</v>
      </c>
      <c r="Y16" s="383" t="s">
        <v>557</v>
      </c>
      <c r="Z16" s="383" t="s">
        <v>528</v>
      </c>
      <c r="AA16" s="383" t="s">
        <v>528</v>
      </c>
      <c r="AB16" s="383" t="s">
        <v>528</v>
      </c>
      <c r="AC16" s="384">
        <f>COUNTIF(K16:AB17,"Si")</f>
        <v>8</v>
      </c>
      <c r="AD16" s="383" t="str">
        <f>IF(AC16&lt;=5,"Moderado",IF(AND(AC16&gt;=6,AC16&lt;=11),"Mayor",IF(AND(AC16&gt;=12,AC16&lt;=18),"Catastrofico")))</f>
        <v>Mayor</v>
      </c>
      <c r="AE16" s="383" t="s">
        <v>499</v>
      </c>
      <c r="AF16" s="383" t="str">
        <f>IF(NOT(ISERROR(MATCH(AE16,'[5]Tabla Impacto'!$B$152:$B$154,0))),'[5]Tabla Impacto'!$F$154&amp;"Por favor no seleccionar los criterios de impacto(Afectación Económica o presupuestal y Pérdida Reputacional)",AE16)</f>
        <v xml:space="preserve">     El riesgo afecta la imagen de alguna área de la organización</v>
      </c>
      <c r="AG16" s="382" t="e">
        <f>IF(OR(AF16='[5]Tabla Impacto'!$C$11,AF16='[5]Tabla Impacto'!$D$11),"Leve",IF(OR(AF16='[5]Tabla Impacto'!$C$12,AF16='[5]Tabla Impacto'!$D$12),"Menor",IF(OR(AF16='[5]Tabla Impacto'!$C$13,AF16='[5]Tabla Impacto'!$D$13),"Moderado",IF(OR(#REF!='[5]Tabla Impacto'!$C$14,AF16='[5]Tabla Impacto'!$D$14),"Mayor",IF(OR(AF16='[5]Tabla Impacto'!$C$15,#REF!='[5]Tabla Impacto'!$D$15),"Catastrófico","")))))</f>
        <v>#REF!</v>
      </c>
      <c r="AH16" s="385" t="e">
        <f>IF(AG16="","",IF(AG16="Leve",0.2,IF(AG16="Menor",0.4,IF(AG16="Moderado",0.6,IF(AG16="Mayor",0.8,IF(AG16="Catastrófico",1,))))))</f>
        <v>#REF!</v>
      </c>
      <c r="AI16" s="386" t="e">
        <f>IF(OR(AND(I16="Muy Baja",AG16="Leve"),AND(I16="Muy Baja",AG16="Menor"),AND(I16="Baja",AG16="Leve")),"Bajo",IF(OR(AND(I16="Muy baja",AG16="Moderado"),AND(I16="Baja",AG16="Menor"),AND(I16="Baja",AG16="Moderado"),AND(I16="Media",AG16="Leve"),AND(I16="Media",AG16="Menor"),AND(I16="Media",AG16="Moderado"),AND(I16="Alta",AG16="Leve"),AND(I16="Alta",AG16="Menor")),"Moderado",IF(OR(AND(I16="Muy Baja",AG16="Mayor"),AND(I16="Baja",AG16="Mayor"),AND(I16="Media",AG16="Mayor"),AND(I16="Alta",AG16="Moderado"),AND(I16="Alta",AG16="Mayor"),AND(I16="Muy Alta",AG16="Leve"),AND(I16="Muy Alta",AG16="Menor"),AND(I16="Muy Alta",AG16="Moderado"),AND(I16="Muy Alta",AG16="Mayor")),"Alto",IF(OR(AND(I16="Muy Baja",AG16="Catastrófico"),AND(I16="Baja",AG16="Catastrófico"),AND(I16="Media",AG16="Catastrófico"),AND(I16="Alta",AG16="Catastrófico"),AND(I16="Muy Alta",AG16="Catastrófico")),"Extremo",""))))</f>
        <v>#REF!</v>
      </c>
      <c r="AJ16" s="119" t="s">
        <v>123</v>
      </c>
      <c r="AK16" s="118" t="s">
        <v>600</v>
      </c>
      <c r="AL16" s="119" t="str">
        <f t="shared" si="0"/>
        <v>Probabilidad</v>
      </c>
      <c r="AM16" s="387" t="s">
        <v>105</v>
      </c>
      <c r="AN16" s="387" t="s">
        <v>106</v>
      </c>
      <c r="AO16" s="388" t="str">
        <f t="shared" si="1"/>
        <v>40%</v>
      </c>
      <c r="AP16" s="387" t="s">
        <v>107</v>
      </c>
      <c r="AQ16" s="387" t="s">
        <v>108</v>
      </c>
      <c r="AR16" s="387" t="s">
        <v>109</v>
      </c>
      <c r="AS16" s="389">
        <f t="shared" si="2"/>
        <v>0.36</v>
      </c>
      <c r="AT16" s="390" t="str">
        <f t="shared" si="3"/>
        <v>Baja</v>
      </c>
      <c r="AU16" s="388">
        <f t="shared" si="4"/>
        <v>0.36</v>
      </c>
      <c r="AV16" s="390" t="str">
        <f t="shared" si="5"/>
        <v/>
      </c>
      <c r="AW16" s="388" t="str">
        <f t="shared" si="6"/>
        <v/>
      </c>
      <c r="AX16" s="391" t="str">
        <f t="shared" si="7"/>
        <v/>
      </c>
      <c r="AY16" s="387" t="s">
        <v>110</v>
      </c>
      <c r="AZ16" s="118" t="s">
        <v>601</v>
      </c>
      <c r="BA16" s="119" t="s">
        <v>189</v>
      </c>
      <c r="BB16" s="392">
        <v>45323</v>
      </c>
      <c r="BC16" s="393">
        <v>45627</v>
      </c>
      <c r="BD16" s="118" t="s">
        <v>602</v>
      </c>
      <c r="BE16" s="119">
        <v>1</v>
      </c>
      <c r="BF16" s="118" t="s">
        <v>603</v>
      </c>
      <c r="BG16" s="119">
        <v>1</v>
      </c>
      <c r="BH16" s="118" t="s">
        <v>562</v>
      </c>
      <c r="BI16" s="119">
        <v>1</v>
      </c>
      <c r="BJ16" s="394" t="s">
        <v>563</v>
      </c>
      <c r="BK16" s="404" t="s">
        <v>604</v>
      </c>
      <c r="BL16" s="405" t="s">
        <v>578</v>
      </c>
      <c r="BM16" s="396" t="s">
        <v>605</v>
      </c>
      <c r="BN16" s="118" t="s">
        <v>606</v>
      </c>
      <c r="BO16" s="404" t="s">
        <v>607</v>
      </c>
      <c r="BP16" s="395" t="s">
        <v>582</v>
      </c>
      <c r="BQ16" s="396" t="s">
        <v>583</v>
      </c>
      <c r="BR16" s="118" t="s">
        <v>584</v>
      </c>
      <c r="BS16" s="118"/>
      <c r="BT16" s="398"/>
      <c r="BU16" s="136"/>
      <c r="BV16" s="101" t="s">
        <v>130</v>
      </c>
    </row>
    <row r="17" spans="1:74" ht="189.75" customHeight="1">
      <c r="A17" s="119"/>
      <c r="B17" s="118"/>
      <c r="C17" s="118"/>
      <c r="D17" s="118"/>
      <c r="E17" s="118"/>
      <c r="F17" s="118"/>
      <c r="G17" s="193"/>
      <c r="H17" s="194"/>
      <c r="I17" s="408"/>
      <c r="J17" s="383"/>
      <c r="K17" s="383"/>
      <c r="L17" s="383"/>
      <c r="M17" s="383"/>
      <c r="N17" s="383"/>
      <c r="O17" s="383"/>
      <c r="P17" s="383"/>
      <c r="Q17" s="383"/>
      <c r="R17" s="383"/>
      <c r="S17" s="383"/>
      <c r="T17" s="383"/>
      <c r="U17" s="383"/>
      <c r="V17" s="383"/>
      <c r="W17" s="383"/>
      <c r="X17" s="383"/>
      <c r="Y17" s="383"/>
      <c r="Z17" s="383"/>
      <c r="AA17" s="383"/>
      <c r="AB17" s="383"/>
      <c r="AC17" s="384"/>
      <c r="AD17" s="383"/>
      <c r="AE17" s="383"/>
      <c r="AF17" s="383"/>
      <c r="AG17" s="408"/>
      <c r="AH17" s="409"/>
      <c r="AI17" s="410"/>
      <c r="AJ17" s="119" t="s">
        <v>608</v>
      </c>
      <c r="AK17" s="118" t="s">
        <v>609</v>
      </c>
      <c r="AL17" s="119" t="str">
        <f t="shared" si="0"/>
        <v>Probabilidad</v>
      </c>
      <c r="AM17" s="387" t="s">
        <v>105</v>
      </c>
      <c r="AN17" s="387" t="s">
        <v>106</v>
      </c>
      <c r="AO17" s="388" t="str">
        <f t="shared" si="1"/>
        <v>40%</v>
      </c>
      <c r="AP17" s="387" t="s">
        <v>107</v>
      </c>
      <c r="AQ17" s="387" t="s">
        <v>108</v>
      </c>
      <c r="AR17" s="387" t="s">
        <v>109</v>
      </c>
      <c r="AS17" s="389">
        <f t="shared" si="2"/>
        <v>0</v>
      </c>
      <c r="AT17" s="390" t="str">
        <f t="shared" si="3"/>
        <v>Muy Baja</v>
      </c>
      <c r="AU17" s="388">
        <f t="shared" si="4"/>
        <v>0</v>
      </c>
      <c r="AV17" s="390" t="str">
        <f t="shared" si="5"/>
        <v>Leve</v>
      </c>
      <c r="AW17" s="388">
        <f t="shared" si="6"/>
        <v>0</v>
      </c>
      <c r="AX17" s="391" t="str">
        <f t="shared" si="7"/>
        <v>Bajo</v>
      </c>
      <c r="AY17" s="387" t="s">
        <v>110</v>
      </c>
      <c r="AZ17" s="118" t="s">
        <v>609</v>
      </c>
      <c r="BA17" s="119" t="s">
        <v>610</v>
      </c>
      <c r="BB17" s="392">
        <v>45323</v>
      </c>
      <c r="BC17" s="393">
        <v>45627</v>
      </c>
      <c r="BD17" s="118" t="s">
        <v>611</v>
      </c>
      <c r="BE17" s="119">
        <v>2</v>
      </c>
      <c r="BF17" s="118" t="s">
        <v>612</v>
      </c>
      <c r="BG17" s="119">
        <v>2</v>
      </c>
      <c r="BH17" s="118" t="s">
        <v>562</v>
      </c>
      <c r="BI17" s="119">
        <v>2</v>
      </c>
      <c r="BJ17" s="394" t="s">
        <v>563</v>
      </c>
      <c r="BK17" s="412" t="s">
        <v>613</v>
      </c>
      <c r="BL17" s="405" t="s">
        <v>614</v>
      </c>
      <c r="BM17" s="396" t="s">
        <v>615</v>
      </c>
      <c r="BN17" s="118" t="s">
        <v>616</v>
      </c>
      <c r="BO17" s="118" t="s">
        <v>617</v>
      </c>
      <c r="BP17" s="395" t="s">
        <v>618</v>
      </c>
      <c r="BQ17" s="118" t="s">
        <v>619</v>
      </c>
      <c r="BR17" s="118" t="s">
        <v>616</v>
      </c>
      <c r="BS17" s="415" t="s">
        <v>620</v>
      </c>
      <c r="BT17" s="416" t="s">
        <v>621</v>
      </c>
      <c r="BU17" s="136"/>
      <c r="BV17" s="414" t="s">
        <v>622</v>
      </c>
    </row>
    <row r="18" spans="1:74" ht="154.5" customHeight="1">
      <c r="A18" s="119">
        <v>3</v>
      </c>
      <c r="B18" s="118" t="s">
        <v>193</v>
      </c>
      <c r="C18" s="118" t="s">
        <v>97</v>
      </c>
      <c r="D18" s="118" t="s">
        <v>623</v>
      </c>
      <c r="E18" s="118" t="s">
        <v>624</v>
      </c>
      <c r="F18" s="118" t="s">
        <v>625</v>
      </c>
      <c r="G18" s="172" t="s">
        <v>15</v>
      </c>
      <c r="H18" s="173">
        <v>3</v>
      </c>
      <c r="I18" s="382" t="str">
        <f>IF(H18&lt;=0,"",IF(H18&lt;=2,"Muy Baja",IF(H18&lt;=24,"Baja",IF(H18&lt;=500,"Media",IF(H18&lt;=5000,"Alta","Muy Alta")))))</f>
        <v>Baja</v>
      </c>
      <c r="J18" s="383">
        <f>IF(I18="","",IF(I18="Muy Baja",0.2,IF(I18="Baja",0.4,IF(I18="Media",0.6,IF(I18="Alta",0.8,IF(I18="Muy Alta",1,))))))</f>
        <v>0.4</v>
      </c>
      <c r="K18" s="383" t="s">
        <v>528</v>
      </c>
      <c r="L18" s="383" t="s">
        <v>557</v>
      </c>
      <c r="M18" s="383" t="s">
        <v>557</v>
      </c>
      <c r="N18" s="383" t="s">
        <v>557</v>
      </c>
      <c r="O18" s="383" t="s">
        <v>557</v>
      </c>
      <c r="P18" s="383" t="s">
        <v>557</v>
      </c>
      <c r="Q18" s="383" t="s">
        <v>528</v>
      </c>
      <c r="R18" s="383" t="s">
        <v>557</v>
      </c>
      <c r="S18" s="383" t="s">
        <v>528</v>
      </c>
      <c r="T18" s="383" t="s">
        <v>557</v>
      </c>
      <c r="U18" s="383" t="s">
        <v>557</v>
      </c>
      <c r="V18" s="383" t="s">
        <v>557</v>
      </c>
      <c r="W18" s="383" t="s">
        <v>557</v>
      </c>
      <c r="X18" s="383" t="s">
        <v>528</v>
      </c>
      <c r="Y18" s="383" t="s">
        <v>557</v>
      </c>
      <c r="Z18" s="383" t="s">
        <v>528</v>
      </c>
      <c r="AA18" s="383" t="s">
        <v>557</v>
      </c>
      <c r="AB18" s="383" t="s">
        <v>557</v>
      </c>
      <c r="AC18" s="384">
        <f>COUNTIF(K18:AB20,"Si")</f>
        <v>13</v>
      </c>
      <c r="AD18" s="383" t="str">
        <f>IF(AC18&lt;=5,"Moderado",IF(AND(AC18&gt;=6,AC18&lt;=11),"Mayor",IF(AND(AC18&gt;=12,AC18&lt;=18),"Catastrofico")))</f>
        <v>Catastrofico</v>
      </c>
      <c r="AE18" s="383" t="s">
        <v>280</v>
      </c>
      <c r="AF18" s="383" t="str">
        <f>IF(NOT(ISERROR(MATCH(AE18,'[5]Tabla Impacto'!$B$152:$B$154,0))),'[5]Tabla Impacto'!$F$154&amp;"Por favor no seleccionar los criterios de impacto(Afectación Económica o presupuestal y Pérdida Reputacional)",AE18)</f>
        <v xml:space="preserve">     Afectación menor a 10 SMLMV .</v>
      </c>
      <c r="AG18" s="382" t="e">
        <f>IF(OR(AF18='[5]Tabla Impacto'!$C$11,AF18='[5]Tabla Impacto'!$D$11),"Leve",IF(OR(AF18='[5]Tabla Impacto'!$C$12,AF18='[5]Tabla Impacto'!$D$12),"Menor",IF(OR(AF18='[5]Tabla Impacto'!$C$13,AF18='[5]Tabla Impacto'!$D$13),"Moderado",IF(OR(#REF!='[5]Tabla Impacto'!$C$14,AF18='[5]Tabla Impacto'!$D$14),"Mayor",IF(OR(AF18='[5]Tabla Impacto'!$C$15,#REF!='[5]Tabla Impacto'!$D$15),"Catastrófico","")))))</f>
        <v>#REF!</v>
      </c>
      <c r="AH18" s="385" t="e">
        <f>IF(AG18="","",IF(AG18="Leve",0.2,IF(AG18="Menor",0.4,IF(AG18="Moderado",0.6,IF(AG18="Mayor",0.8,IF(AG18="Catastrófico",1,))))))</f>
        <v>#REF!</v>
      </c>
      <c r="AI18" s="386" t="e">
        <f>IF(OR(AND(I18="Muy Baja",AG18="Leve"),AND(I18="Muy Baja",AG18="Menor"),AND(I18="Baja",AG18="Leve")),"Bajo",IF(OR(AND(I18="Muy baja",AG18="Moderado"),AND(I18="Baja",AG18="Menor"),AND(I18="Baja",AG18="Moderado"),AND(I18="Media",AG18="Leve"),AND(I18="Media",AG18="Menor"),AND(I18="Media",AG18="Moderado"),AND(I18="Alta",AG18="Leve"),AND(I18="Alta",AG18="Menor")),"Moderado",IF(OR(AND(I18="Muy Baja",AG18="Mayor"),AND(I18="Baja",AG18="Mayor"),AND(I18="Media",AG18="Mayor"),AND(I18="Alta",AG18="Moderado"),AND(I18="Alta",AG18="Mayor"),AND(I18="Muy Alta",AG18="Leve"),AND(I18="Muy Alta",AG18="Menor"),AND(I18="Muy Alta",AG18="Moderado"),AND(I18="Muy Alta",AG18="Mayor")),"Alto",IF(OR(AND(I18="Muy Baja",AG18="Catastrófico"),AND(I18="Baja",AG18="Catastrófico"),AND(I18="Media",AG18="Catastrófico"),AND(I18="Alta",AG18="Catastrófico"),AND(I18="Muy Alta",AG18="Catastrófico")),"Extremo",""))))</f>
        <v>#REF!</v>
      </c>
      <c r="AJ18" s="119" t="s">
        <v>136</v>
      </c>
      <c r="AK18" s="118" t="s">
        <v>626</v>
      </c>
      <c r="AL18" s="119" t="str">
        <f t="shared" si="0"/>
        <v>Probabilidad</v>
      </c>
      <c r="AM18" s="387" t="s">
        <v>105</v>
      </c>
      <c r="AN18" s="387" t="s">
        <v>106</v>
      </c>
      <c r="AO18" s="388" t="str">
        <f t="shared" si="1"/>
        <v>40%</v>
      </c>
      <c r="AP18" s="387" t="s">
        <v>107</v>
      </c>
      <c r="AQ18" s="387" t="s">
        <v>108</v>
      </c>
      <c r="AR18" s="387" t="s">
        <v>109</v>
      </c>
      <c r="AS18" s="389">
        <f t="shared" si="2"/>
        <v>0.24</v>
      </c>
      <c r="AT18" s="390" t="str">
        <f t="shared" si="3"/>
        <v>Baja</v>
      </c>
      <c r="AU18" s="388">
        <f t="shared" si="4"/>
        <v>0.24</v>
      </c>
      <c r="AV18" s="390" t="str">
        <f t="shared" si="5"/>
        <v/>
      </c>
      <c r="AW18" s="388" t="str">
        <f t="shared" si="6"/>
        <v/>
      </c>
      <c r="AX18" s="391" t="str">
        <f t="shared" si="7"/>
        <v/>
      </c>
      <c r="AY18" s="387" t="s">
        <v>110</v>
      </c>
      <c r="AZ18" s="118" t="s">
        <v>627</v>
      </c>
      <c r="BA18" s="119" t="s">
        <v>610</v>
      </c>
      <c r="BB18" s="392">
        <v>45323</v>
      </c>
      <c r="BC18" s="393">
        <v>45627</v>
      </c>
      <c r="BD18" s="118" t="s">
        <v>628</v>
      </c>
      <c r="BE18" s="119">
        <v>1</v>
      </c>
      <c r="BF18" s="118" t="s">
        <v>629</v>
      </c>
      <c r="BG18" s="119">
        <v>1</v>
      </c>
      <c r="BH18" s="118" t="s">
        <v>562</v>
      </c>
      <c r="BI18" s="119">
        <v>1</v>
      </c>
      <c r="BJ18" s="394" t="s">
        <v>563</v>
      </c>
      <c r="BK18" s="404" t="s">
        <v>630</v>
      </c>
      <c r="BL18" s="405" t="s">
        <v>205</v>
      </c>
      <c r="BM18" s="396" t="s">
        <v>631</v>
      </c>
      <c r="BN18" s="118" t="s">
        <v>632</v>
      </c>
      <c r="BO18" s="118" t="s">
        <v>633</v>
      </c>
      <c r="BP18" s="118" t="s">
        <v>634</v>
      </c>
      <c r="BQ18" s="118" t="s">
        <v>635</v>
      </c>
      <c r="BR18" s="118" t="s">
        <v>636</v>
      </c>
      <c r="BS18" s="118"/>
      <c r="BT18" s="417"/>
      <c r="BU18" s="154"/>
      <c r="BV18" s="101" t="s">
        <v>130</v>
      </c>
    </row>
    <row r="19" spans="1:74" ht="154.5" customHeight="1">
      <c r="A19" s="119"/>
      <c r="B19" s="118"/>
      <c r="C19" s="118"/>
      <c r="D19" s="118"/>
      <c r="E19" s="118"/>
      <c r="F19" s="118"/>
      <c r="G19" s="399"/>
      <c r="H19" s="400"/>
      <c r="I19" s="401"/>
      <c r="J19" s="383"/>
      <c r="K19" s="383"/>
      <c r="L19" s="383"/>
      <c r="M19" s="383"/>
      <c r="N19" s="383"/>
      <c r="O19" s="383"/>
      <c r="P19" s="383"/>
      <c r="Q19" s="383"/>
      <c r="R19" s="383"/>
      <c r="S19" s="383"/>
      <c r="T19" s="383"/>
      <c r="U19" s="383"/>
      <c r="V19" s="383"/>
      <c r="W19" s="383"/>
      <c r="X19" s="383"/>
      <c r="Y19" s="383"/>
      <c r="Z19" s="383"/>
      <c r="AA19" s="383"/>
      <c r="AB19" s="383"/>
      <c r="AC19" s="384"/>
      <c r="AD19" s="383"/>
      <c r="AE19" s="383"/>
      <c r="AF19" s="383"/>
      <c r="AG19" s="401"/>
      <c r="AH19" s="402"/>
      <c r="AI19" s="403"/>
      <c r="AJ19" s="119" t="s">
        <v>144</v>
      </c>
      <c r="AK19" s="118" t="s">
        <v>637</v>
      </c>
      <c r="AL19" s="119" t="str">
        <f t="shared" si="0"/>
        <v>Probabilidad</v>
      </c>
      <c r="AM19" s="387" t="s">
        <v>105</v>
      </c>
      <c r="AN19" s="387" t="s">
        <v>106</v>
      </c>
      <c r="AO19" s="388" t="str">
        <f t="shared" si="1"/>
        <v>40%</v>
      </c>
      <c r="AP19" s="387" t="s">
        <v>107</v>
      </c>
      <c r="AQ19" s="387" t="s">
        <v>108</v>
      </c>
      <c r="AR19" s="387" t="s">
        <v>109</v>
      </c>
      <c r="AS19" s="389">
        <f t="shared" si="2"/>
        <v>0</v>
      </c>
      <c r="AT19" s="390" t="str">
        <f t="shared" si="3"/>
        <v>Muy Baja</v>
      </c>
      <c r="AU19" s="388">
        <f t="shared" si="4"/>
        <v>0</v>
      </c>
      <c r="AV19" s="390" t="str">
        <f t="shared" si="5"/>
        <v>Leve</v>
      </c>
      <c r="AW19" s="388">
        <f t="shared" si="6"/>
        <v>0</v>
      </c>
      <c r="AX19" s="391" t="str">
        <f t="shared" si="7"/>
        <v>Bajo</v>
      </c>
      <c r="AY19" s="387" t="s">
        <v>110</v>
      </c>
      <c r="AZ19" s="118" t="s">
        <v>637</v>
      </c>
      <c r="BA19" s="119" t="s">
        <v>112</v>
      </c>
      <c r="BB19" s="392">
        <v>45323</v>
      </c>
      <c r="BC19" s="393">
        <v>45627</v>
      </c>
      <c r="BD19" s="118" t="s">
        <v>638</v>
      </c>
      <c r="BE19" s="119">
        <v>2</v>
      </c>
      <c r="BF19" s="119" t="s">
        <v>639</v>
      </c>
      <c r="BG19" s="119">
        <v>2</v>
      </c>
      <c r="BH19" s="118" t="s">
        <v>562</v>
      </c>
      <c r="BI19" s="119">
        <v>2</v>
      </c>
      <c r="BJ19" s="394" t="s">
        <v>563</v>
      </c>
      <c r="BK19" s="396" t="s">
        <v>640</v>
      </c>
      <c r="BL19" s="119" t="s">
        <v>641</v>
      </c>
      <c r="BM19" s="396" t="s">
        <v>642</v>
      </c>
      <c r="BN19" s="118" t="s">
        <v>643</v>
      </c>
      <c r="BO19" s="394" t="s">
        <v>644</v>
      </c>
      <c r="BP19" s="118" t="s">
        <v>645</v>
      </c>
      <c r="BQ19" s="118" t="s">
        <v>646</v>
      </c>
      <c r="BR19" s="118" t="s">
        <v>647</v>
      </c>
      <c r="BS19" s="118"/>
      <c r="BT19" s="418"/>
      <c r="BU19" s="154"/>
      <c r="BV19" s="101" t="s">
        <v>130</v>
      </c>
    </row>
    <row r="20" spans="1:74" ht="154.5" customHeight="1">
      <c r="A20" s="119"/>
      <c r="B20" s="118"/>
      <c r="C20" s="118"/>
      <c r="D20" s="118"/>
      <c r="E20" s="118"/>
      <c r="F20" s="118"/>
      <c r="G20" s="193"/>
      <c r="H20" s="194"/>
      <c r="I20" s="408"/>
      <c r="J20" s="383"/>
      <c r="K20" s="383"/>
      <c r="L20" s="383"/>
      <c r="M20" s="383"/>
      <c r="N20" s="383"/>
      <c r="O20" s="383"/>
      <c r="P20" s="383"/>
      <c r="Q20" s="383"/>
      <c r="R20" s="383"/>
      <c r="S20" s="383"/>
      <c r="T20" s="383"/>
      <c r="U20" s="383"/>
      <c r="V20" s="383"/>
      <c r="W20" s="383"/>
      <c r="X20" s="383"/>
      <c r="Y20" s="383"/>
      <c r="Z20" s="383"/>
      <c r="AA20" s="383"/>
      <c r="AB20" s="383"/>
      <c r="AC20" s="384"/>
      <c r="AD20" s="383"/>
      <c r="AE20" s="383"/>
      <c r="AF20" s="383"/>
      <c r="AG20" s="408"/>
      <c r="AH20" s="409"/>
      <c r="AI20" s="410"/>
      <c r="AJ20" s="119" t="s">
        <v>151</v>
      </c>
      <c r="AK20" s="118" t="s">
        <v>648</v>
      </c>
      <c r="AL20" s="119" t="str">
        <f t="shared" si="0"/>
        <v>Probabilidad</v>
      </c>
      <c r="AM20" s="387" t="s">
        <v>146</v>
      </c>
      <c r="AN20" s="387" t="s">
        <v>106</v>
      </c>
      <c r="AO20" s="388" t="str">
        <f t="shared" si="1"/>
        <v>30%</v>
      </c>
      <c r="AP20" s="387" t="s">
        <v>107</v>
      </c>
      <c r="AQ20" s="387" t="s">
        <v>108</v>
      </c>
      <c r="AR20" s="387" t="s">
        <v>109</v>
      </c>
      <c r="AS20" s="389">
        <f t="shared" si="2"/>
        <v>0</v>
      </c>
      <c r="AT20" s="390" t="str">
        <f t="shared" si="3"/>
        <v>Muy Baja</v>
      </c>
      <c r="AU20" s="388">
        <f t="shared" si="4"/>
        <v>0</v>
      </c>
      <c r="AV20" s="390" t="str">
        <f t="shared" si="5"/>
        <v>Leve</v>
      </c>
      <c r="AW20" s="388">
        <f t="shared" si="6"/>
        <v>0</v>
      </c>
      <c r="AX20" s="391" t="str">
        <f t="shared" si="7"/>
        <v>Bajo</v>
      </c>
      <c r="AY20" s="387" t="s">
        <v>110</v>
      </c>
      <c r="AZ20" s="118" t="s">
        <v>648</v>
      </c>
      <c r="BA20" s="119" t="s">
        <v>112</v>
      </c>
      <c r="BB20" s="392">
        <v>45323</v>
      </c>
      <c r="BC20" s="393">
        <v>45627</v>
      </c>
      <c r="BD20" s="118" t="s">
        <v>649</v>
      </c>
      <c r="BE20" s="119">
        <v>3</v>
      </c>
      <c r="BF20" s="119" t="s">
        <v>639</v>
      </c>
      <c r="BG20" s="119">
        <v>3</v>
      </c>
      <c r="BH20" s="118" t="s">
        <v>562</v>
      </c>
      <c r="BI20" s="119">
        <v>3</v>
      </c>
      <c r="BJ20" s="394" t="s">
        <v>563</v>
      </c>
      <c r="BK20" s="396" t="s">
        <v>650</v>
      </c>
      <c r="BL20" s="119" t="s">
        <v>641</v>
      </c>
      <c r="BM20" s="396" t="s">
        <v>651</v>
      </c>
      <c r="BN20" s="118" t="s">
        <v>652</v>
      </c>
      <c r="BO20" s="118" t="s">
        <v>653</v>
      </c>
      <c r="BP20" s="119" t="s">
        <v>654</v>
      </c>
      <c r="BQ20" s="118" t="s">
        <v>655</v>
      </c>
      <c r="BR20" s="118" t="s">
        <v>656</v>
      </c>
      <c r="BS20" s="118"/>
      <c r="BT20" s="418"/>
      <c r="BU20" s="154"/>
      <c r="BV20" s="101" t="s">
        <v>130</v>
      </c>
    </row>
    <row r="21" spans="1:74" ht="150.75" customHeight="1">
      <c r="A21" s="119">
        <v>4</v>
      </c>
      <c r="B21" s="118" t="s">
        <v>23</v>
      </c>
      <c r="C21" s="118" t="s">
        <v>132</v>
      </c>
      <c r="D21" s="118" t="s">
        <v>657</v>
      </c>
      <c r="E21" s="118" t="s">
        <v>658</v>
      </c>
      <c r="F21" s="118" t="s">
        <v>659</v>
      </c>
      <c r="G21" s="172" t="s">
        <v>15</v>
      </c>
      <c r="H21" s="173">
        <v>12</v>
      </c>
      <c r="I21" s="382" t="str">
        <f>IF(H21&lt;=0,"",IF(H21&lt;=2,"Muy Baja",IF(H21&lt;=24,"Baja",IF(H21&lt;=500,"Media",IF(H21&lt;=5000,"Alta","Muy Alta")))))</f>
        <v>Baja</v>
      </c>
      <c r="J21" s="383">
        <f>IF(I21="","",IF(I21="Muy Baja",0.2,IF(I21="Baja",0.4,IF(I21="Media",0.6,IF(I21="Alta",0.8,IF(I21="Muy Alta",1,))))))</f>
        <v>0.4</v>
      </c>
      <c r="K21" s="383" t="s">
        <v>557</v>
      </c>
      <c r="L21" s="383" t="s">
        <v>557</v>
      </c>
      <c r="M21" s="383" t="s">
        <v>557</v>
      </c>
      <c r="N21" s="383" t="s">
        <v>528</v>
      </c>
      <c r="O21" s="383" t="s">
        <v>557</v>
      </c>
      <c r="P21" s="383" t="s">
        <v>557</v>
      </c>
      <c r="Q21" s="383" t="s">
        <v>557</v>
      </c>
      <c r="R21" s="383" t="s">
        <v>528</v>
      </c>
      <c r="S21" s="383" t="s">
        <v>557</v>
      </c>
      <c r="T21" s="383" t="s">
        <v>557</v>
      </c>
      <c r="U21" s="383" t="s">
        <v>557</v>
      </c>
      <c r="V21" s="383" t="s">
        <v>557</v>
      </c>
      <c r="W21" s="383" t="s">
        <v>557</v>
      </c>
      <c r="X21" s="383" t="s">
        <v>528</v>
      </c>
      <c r="Y21" s="383" t="s">
        <v>557</v>
      </c>
      <c r="Z21" s="383" t="s">
        <v>528</v>
      </c>
      <c r="AA21" s="383" t="s">
        <v>528</v>
      </c>
      <c r="AB21" s="383" t="s">
        <v>528</v>
      </c>
      <c r="AC21" s="384">
        <f>COUNTIF(K21:AB22,"Si")</f>
        <v>12</v>
      </c>
      <c r="AD21" s="383" t="str">
        <f>IF(AC21&lt;=5,"Moderado",IF(AND(AC21&gt;=6,AC21&lt;=11),"Mayor",IF(AND(AC21&gt;=12,AC21&lt;=18),"Catastrofico")))</f>
        <v>Catastrofico</v>
      </c>
      <c r="AE21" s="383" t="s">
        <v>499</v>
      </c>
      <c r="AF21" s="383" t="str">
        <f>IF(NOT(ISERROR(MATCH(AE21,'[5]Tabla Impacto'!$B$152:$B$154,0))),'[5]Tabla Impacto'!$F$154&amp;"Por favor no seleccionar los criterios de impacto(Afectación Económica o presupuestal y Pérdida Reputacional)",AE21)</f>
        <v xml:space="preserve">     El riesgo afecta la imagen de alguna área de la organización</v>
      </c>
      <c r="AG21" s="382" t="e">
        <f>IF(OR(AF21='[5]Tabla Impacto'!$C$11,AF21='[5]Tabla Impacto'!$D$11),"Leve",IF(OR(AF21='[5]Tabla Impacto'!$C$12,AF21='[5]Tabla Impacto'!$D$12),"Menor",IF(OR(AF21='[5]Tabla Impacto'!$C$13,AF21='[5]Tabla Impacto'!$D$13),"Moderado",IF(OR(#REF!='[5]Tabla Impacto'!$C$14,AF21='[5]Tabla Impacto'!$D$14),"Mayor",IF(OR(AF21='[5]Tabla Impacto'!$C$15,#REF!='[5]Tabla Impacto'!$D$15),"Catastrófico","")))))</f>
        <v>#REF!</v>
      </c>
      <c r="AH21" s="385" t="e">
        <f>IF(AG21="","",IF(AG21="Leve",0.2,IF(AG21="Menor",0.4,IF(AG21="Moderado",0.6,IF(AG21="Mayor",0.8,IF(AG21="Catastrófico",1,))))))</f>
        <v>#REF!</v>
      </c>
      <c r="AI21" s="386" t="e">
        <f>IF(OR(AND(I21="Muy Baja",AG21="Leve"),AND(I21="Muy Baja",AG21="Menor"),AND(I21="Baja",AG21="Leve")),"Bajo",IF(OR(AND(I21="Muy baja",AG21="Moderado"),AND(I21="Baja",AG21="Menor"),AND(I21="Baja",AG21="Moderado"),AND(I21="Media",AG21="Leve"),AND(I21="Media",AG21="Menor"),AND(I21="Media",AG21="Moderado"),AND(I21="Alta",AG21="Leve"),AND(I21="Alta",AG21="Menor")),"Moderado",IF(OR(AND(I21="Muy Baja",AG21="Mayor"),AND(I21="Baja",AG21="Mayor"),AND(I21="Media",AG21="Mayor"),AND(I21="Alta",AG21="Moderado"),AND(I21="Alta",AG21="Mayor"),AND(I21="Muy Alta",AG21="Leve"),AND(I21="Muy Alta",AG21="Menor"),AND(I21="Muy Alta",AG21="Moderado"),AND(I21="Muy Alta",AG21="Mayor")),"Alto",IF(OR(AND(I21="Muy Baja",AG21="Catastrófico"),AND(I21="Baja",AG21="Catastrófico"),AND(I21="Media",AG21="Catastrófico"),AND(I21="Alta",AG21="Catastrófico"),AND(I21="Muy Alta",AG21="Catastrófico")),"Extremo",""))))</f>
        <v>#REF!</v>
      </c>
      <c r="AJ21" s="119" t="s">
        <v>161</v>
      </c>
      <c r="AK21" s="118" t="s">
        <v>660</v>
      </c>
      <c r="AL21" s="119" t="str">
        <f t="shared" si="0"/>
        <v>Probabilidad</v>
      </c>
      <c r="AM21" s="387" t="s">
        <v>105</v>
      </c>
      <c r="AN21" s="387" t="s">
        <v>106</v>
      </c>
      <c r="AO21" s="388" t="str">
        <f t="shared" si="1"/>
        <v>40%</v>
      </c>
      <c r="AP21" s="387" t="s">
        <v>107</v>
      </c>
      <c r="AQ21" s="387" t="s">
        <v>108</v>
      </c>
      <c r="AR21" s="387" t="s">
        <v>109</v>
      </c>
      <c r="AS21" s="389">
        <f t="shared" si="2"/>
        <v>0.24</v>
      </c>
      <c r="AT21" s="390" t="str">
        <f t="shared" si="3"/>
        <v>Baja</v>
      </c>
      <c r="AU21" s="388">
        <f t="shared" si="4"/>
        <v>0.24</v>
      </c>
      <c r="AV21" s="390" t="str">
        <f t="shared" si="5"/>
        <v/>
      </c>
      <c r="AW21" s="388" t="str">
        <f t="shared" si="6"/>
        <v/>
      </c>
      <c r="AX21" s="391" t="str">
        <f t="shared" si="7"/>
        <v/>
      </c>
      <c r="AY21" s="387" t="s">
        <v>110</v>
      </c>
      <c r="AZ21" s="118" t="s">
        <v>661</v>
      </c>
      <c r="BA21" s="119" t="s">
        <v>189</v>
      </c>
      <c r="BB21" s="392">
        <v>45323</v>
      </c>
      <c r="BC21" s="393">
        <v>45627</v>
      </c>
      <c r="BD21" s="118" t="s">
        <v>340</v>
      </c>
      <c r="BE21" s="119">
        <v>1</v>
      </c>
      <c r="BF21" s="118" t="s">
        <v>662</v>
      </c>
      <c r="BG21" s="119">
        <v>1</v>
      </c>
      <c r="BH21" s="118" t="s">
        <v>562</v>
      </c>
      <c r="BI21" s="119">
        <v>1</v>
      </c>
      <c r="BJ21" s="394" t="s">
        <v>563</v>
      </c>
      <c r="BK21" s="118"/>
      <c r="BL21" s="405" t="s">
        <v>663</v>
      </c>
      <c r="BM21" s="396" t="s">
        <v>664</v>
      </c>
      <c r="BN21" s="118" t="s">
        <v>665</v>
      </c>
      <c r="BO21" s="118"/>
      <c r="BP21" s="405" t="s">
        <v>666</v>
      </c>
      <c r="BQ21" s="154" t="s">
        <v>667</v>
      </c>
      <c r="BR21" s="118" t="s">
        <v>665</v>
      </c>
      <c r="BS21" s="419"/>
      <c r="BT21" s="420"/>
      <c r="BU21" s="154"/>
      <c r="BV21" s="101" t="s">
        <v>130</v>
      </c>
    </row>
    <row r="22" spans="1:74" ht="152.25" customHeight="1">
      <c r="A22" s="119"/>
      <c r="B22" s="118"/>
      <c r="C22" s="118"/>
      <c r="D22" s="118"/>
      <c r="E22" s="118"/>
      <c r="F22" s="118"/>
      <c r="G22" s="193"/>
      <c r="H22" s="194"/>
      <c r="I22" s="408"/>
      <c r="J22" s="383"/>
      <c r="K22" s="383"/>
      <c r="L22" s="383"/>
      <c r="M22" s="383"/>
      <c r="N22" s="383"/>
      <c r="O22" s="383"/>
      <c r="P22" s="383"/>
      <c r="Q22" s="383"/>
      <c r="R22" s="383"/>
      <c r="S22" s="383"/>
      <c r="T22" s="383"/>
      <c r="U22" s="383"/>
      <c r="V22" s="383"/>
      <c r="W22" s="383"/>
      <c r="X22" s="383"/>
      <c r="Y22" s="383"/>
      <c r="Z22" s="383"/>
      <c r="AA22" s="383"/>
      <c r="AB22" s="383"/>
      <c r="AC22" s="384"/>
      <c r="AD22" s="383"/>
      <c r="AE22" s="383"/>
      <c r="AF22" s="383"/>
      <c r="AG22" s="408"/>
      <c r="AH22" s="409"/>
      <c r="AI22" s="410"/>
      <c r="AJ22" s="119" t="s">
        <v>668</v>
      </c>
      <c r="AK22" s="118" t="s">
        <v>669</v>
      </c>
      <c r="AL22" s="119" t="str">
        <f t="shared" si="0"/>
        <v>Probabilidad</v>
      </c>
      <c r="AM22" s="387" t="s">
        <v>105</v>
      </c>
      <c r="AN22" s="387" t="s">
        <v>106</v>
      </c>
      <c r="AO22" s="388" t="str">
        <f t="shared" si="1"/>
        <v>40%</v>
      </c>
      <c r="AP22" s="387" t="s">
        <v>107</v>
      </c>
      <c r="AQ22" s="387" t="s">
        <v>108</v>
      </c>
      <c r="AR22" s="387" t="s">
        <v>109</v>
      </c>
      <c r="AS22" s="389">
        <f t="shared" si="2"/>
        <v>0</v>
      </c>
      <c r="AT22" s="390" t="str">
        <f t="shared" si="3"/>
        <v>Muy Baja</v>
      </c>
      <c r="AU22" s="388">
        <f t="shared" si="4"/>
        <v>0</v>
      </c>
      <c r="AV22" s="390" t="str">
        <f t="shared" si="5"/>
        <v>Leve</v>
      </c>
      <c r="AW22" s="388">
        <f t="shared" si="6"/>
        <v>0</v>
      </c>
      <c r="AX22" s="391" t="str">
        <f t="shared" si="7"/>
        <v>Bajo</v>
      </c>
      <c r="AY22" s="387" t="s">
        <v>110</v>
      </c>
      <c r="AZ22" s="118" t="s">
        <v>670</v>
      </c>
      <c r="BA22" s="119" t="s">
        <v>112</v>
      </c>
      <c r="BB22" s="392">
        <v>45323</v>
      </c>
      <c r="BC22" s="393">
        <v>45627</v>
      </c>
      <c r="BD22" s="118" t="s">
        <v>671</v>
      </c>
      <c r="BE22" s="119">
        <v>2</v>
      </c>
      <c r="BF22" s="118" t="s">
        <v>672</v>
      </c>
      <c r="BG22" s="119">
        <v>2</v>
      </c>
      <c r="BH22" s="118" t="s">
        <v>562</v>
      </c>
      <c r="BI22" s="119">
        <v>2</v>
      </c>
      <c r="BJ22" s="394" t="s">
        <v>563</v>
      </c>
      <c r="BK22" s="396"/>
      <c r="BL22" s="405" t="s">
        <v>663</v>
      </c>
      <c r="BM22" s="396" t="s">
        <v>673</v>
      </c>
      <c r="BN22" s="118" t="s">
        <v>665</v>
      </c>
      <c r="BO22" s="118"/>
      <c r="BP22" s="405" t="s">
        <v>666</v>
      </c>
      <c r="BQ22" s="154" t="s">
        <v>667</v>
      </c>
      <c r="BR22" s="118" t="s">
        <v>665</v>
      </c>
      <c r="BS22" s="419"/>
      <c r="BT22" s="420"/>
      <c r="BU22" s="154"/>
      <c r="BV22" s="101" t="s">
        <v>130</v>
      </c>
    </row>
    <row r="23" spans="1:74" ht="310.5" customHeight="1">
      <c r="A23" s="119">
        <v>5</v>
      </c>
      <c r="B23" s="118" t="s">
        <v>332</v>
      </c>
      <c r="C23" s="118" t="s">
        <v>97</v>
      </c>
      <c r="D23" s="118" t="s">
        <v>674</v>
      </c>
      <c r="E23" s="118" t="s">
        <v>675</v>
      </c>
      <c r="F23" s="118" t="s">
        <v>676</v>
      </c>
      <c r="G23" s="172" t="s">
        <v>15</v>
      </c>
      <c r="H23" s="173">
        <v>365</v>
      </c>
      <c r="I23" s="382" t="str">
        <f>IF(H23&lt;=0,"",IF(H23&lt;=2,"Muy Baja",IF(H23&lt;=24,"Baja",IF(H23&lt;=500,"Media",IF(H23&lt;=5000,"Alta","Muy Alta")))))</f>
        <v>Media</v>
      </c>
      <c r="J23" s="383">
        <f>IF(I23="","",IF(I23="Muy Baja",0.2,IF(I23="Baja",0.4,IF(I23="Media",0.6,IF(I23="Alta",0.8,IF(I23="Muy Alta",1,))))))</f>
        <v>0.6</v>
      </c>
      <c r="K23" s="383" t="s">
        <v>557</v>
      </c>
      <c r="L23" s="383" t="s">
        <v>557</v>
      </c>
      <c r="M23" s="383" t="s">
        <v>528</v>
      </c>
      <c r="N23" s="383" t="s">
        <v>528</v>
      </c>
      <c r="O23" s="383" t="s">
        <v>557</v>
      </c>
      <c r="P23" s="383" t="s">
        <v>557</v>
      </c>
      <c r="Q23" s="383" t="s">
        <v>557</v>
      </c>
      <c r="R23" s="383" t="s">
        <v>557</v>
      </c>
      <c r="S23" s="383" t="s">
        <v>528</v>
      </c>
      <c r="T23" s="383" t="s">
        <v>557</v>
      </c>
      <c r="U23" s="383" t="s">
        <v>557</v>
      </c>
      <c r="V23" s="383" t="s">
        <v>557</v>
      </c>
      <c r="W23" s="383" t="s">
        <v>557</v>
      </c>
      <c r="X23" s="383" t="s">
        <v>557</v>
      </c>
      <c r="Y23" s="383" t="s">
        <v>528</v>
      </c>
      <c r="Z23" s="383" t="s">
        <v>528</v>
      </c>
      <c r="AA23" s="383" t="s">
        <v>528</v>
      </c>
      <c r="AB23" s="383" t="s">
        <v>528</v>
      </c>
      <c r="AC23" s="384">
        <f>COUNTIF(K23:AB25,"Si")</f>
        <v>11</v>
      </c>
      <c r="AD23" s="383" t="str">
        <f>IF(AC23&lt;=5,"Moderado",IF(AND(AC23&gt;=6,AC23&lt;=11),"Mayor",IF(AND(AC23&gt;=12,AC23&lt;=18),"Catastrofico")))</f>
        <v>Mayor</v>
      </c>
      <c r="AE23" s="383" t="s">
        <v>318</v>
      </c>
      <c r="AF23" s="383" t="str">
        <f>IF(NOT(ISERROR(MATCH(AE23,'[5]Tabla Impacto'!$B$152:$B$154,0))),'[5]Tabla Impacto'!$F$154&amp;"Por favor no seleccionar los criterios de impacto(Afectación Económica o presupuestal y Pérdida Reputacional)",AE23)</f>
        <v xml:space="preserve">     Entre 50 y 100 SMLMV </v>
      </c>
      <c r="AG23" s="382" t="e">
        <f>IF(OR(AF23='[5]Tabla Impacto'!$C$11,AF23='[5]Tabla Impacto'!$D$11),"Leve",IF(OR(AF23='[5]Tabla Impacto'!$C$12,AF23='[5]Tabla Impacto'!$D$12),"Menor",IF(OR(AF23='[5]Tabla Impacto'!$C$13,AF23='[5]Tabla Impacto'!$D$13),"Moderado",IF(OR(#REF!='[5]Tabla Impacto'!$C$14,AF23='[5]Tabla Impacto'!$D$14),"Mayor",IF(OR(AF23='[5]Tabla Impacto'!$C$15,#REF!='[5]Tabla Impacto'!$D$15),"Catastrófico","")))))</f>
        <v>#REF!</v>
      </c>
      <c r="AH23" s="385" t="e">
        <f>IF(AG23="","",IF(AG23="Leve",0.2,IF(AG23="Menor",0.4,IF(AG23="Moderado",0.6,IF(AG23="Mayor",0.8,IF(AG23="Catastrófico",1,))))))</f>
        <v>#REF!</v>
      </c>
      <c r="AI23" s="386" t="e">
        <f>IF(OR(AND(I23="Muy Baja",AG23="Leve"),AND(I23="Muy Baja",AG23="Menor"),AND(I23="Baja",AG23="Leve")),"Bajo",IF(OR(AND(I23="Muy baja",AG23="Moderado"),AND(I23="Baja",AG23="Menor"),AND(I23="Baja",AG23="Moderado"),AND(I23="Media",AG23="Leve"),AND(I23="Media",AG23="Menor"),AND(I23="Media",AG23="Moderado"),AND(I23="Alta",AG23="Leve"),AND(I23="Alta",AG23="Menor")),"Moderado",IF(OR(AND(I23="Muy Baja",AG23="Mayor"),AND(I23="Baja",AG23="Mayor"),AND(I23="Media",AG23="Mayor"),AND(I23="Alta",AG23="Moderado"),AND(I23="Alta",AG23="Mayor"),AND(I23="Muy Alta",AG23="Leve"),AND(I23="Muy Alta",AG23="Menor"),AND(I23="Muy Alta",AG23="Moderado"),AND(I23="Muy Alta",AG23="Mayor")),"Alto",IF(OR(AND(I23="Muy Baja",AG23="Catastrófico"),AND(I23="Baja",AG23="Catastrófico"),AND(I23="Media",AG23="Catastrófico"),AND(I23="Alta",AG23="Catastrófico"),AND(I23="Muy Alta",AG23="Catastrófico")),"Extremo",""))))</f>
        <v>#REF!</v>
      </c>
      <c r="AJ23" s="119" t="s">
        <v>171</v>
      </c>
      <c r="AK23" s="118" t="s">
        <v>677</v>
      </c>
      <c r="AL23" s="119" t="str">
        <f t="shared" si="0"/>
        <v>Probabilidad</v>
      </c>
      <c r="AM23" s="387" t="s">
        <v>146</v>
      </c>
      <c r="AN23" s="387" t="s">
        <v>106</v>
      </c>
      <c r="AO23" s="388" t="str">
        <f t="shared" si="1"/>
        <v>30%</v>
      </c>
      <c r="AP23" s="387" t="s">
        <v>107</v>
      </c>
      <c r="AQ23" s="387" t="s">
        <v>108</v>
      </c>
      <c r="AR23" s="387" t="s">
        <v>109</v>
      </c>
      <c r="AS23" s="389">
        <f t="shared" si="2"/>
        <v>0.42</v>
      </c>
      <c r="AT23" s="390" t="str">
        <f t="shared" si="3"/>
        <v>Media</v>
      </c>
      <c r="AU23" s="388">
        <f t="shared" si="4"/>
        <v>0.42</v>
      </c>
      <c r="AV23" s="390" t="str">
        <f t="shared" si="5"/>
        <v/>
      </c>
      <c r="AW23" s="388" t="str">
        <f t="shared" si="6"/>
        <v/>
      </c>
      <c r="AX23" s="391" t="str">
        <f t="shared" si="7"/>
        <v/>
      </c>
      <c r="AY23" s="387" t="s">
        <v>110</v>
      </c>
      <c r="AZ23" s="118" t="s">
        <v>330</v>
      </c>
      <c r="BA23" s="119" t="s">
        <v>189</v>
      </c>
      <c r="BB23" s="392">
        <v>45323</v>
      </c>
      <c r="BC23" s="393">
        <v>45627</v>
      </c>
      <c r="BD23" s="118" t="s">
        <v>340</v>
      </c>
      <c r="BE23" s="119">
        <v>1</v>
      </c>
      <c r="BF23" s="119" t="s">
        <v>357</v>
      </c>
      <c r="BG23" s="119">
        <v>1</v>
      </c>
      <c r="BH23" s="118" t="s">
        <v>562</v>
      </c>
      <c r="BI23" s="119">
        <v>1</v>
      </c>
      <c r="BJ23" s="394" t="s">
        <v>563</v>
      </c>
      <c r="BK23" s="396" t="s">
        <v>678</v>
      </c>
      <c r="BL23" s="405" t="s">
        <v>679</v>
      </c>
      <c r="BM23" s="396" t="s">
        <v>680</v>
      </c>
      <c r="BN23" s="118" t="s">
        <v>681</v>
      </c>
      <c r="BO23" s="396" t="s">
        <v>682</v>
      </c>
      <c r="BP23" s="405" t="s">
        <v>683</v>
      </c>
      <c r="BQ23" s="118" t="s">
        <v>684</v>
      </c>
      <c r="BR23" s="118" t="s">
        <v>685</v>
      </c>
      <c r="BS23" s="154"/>
      <c r="BT23" s="421"/>
      <c r="BU23" s="118"/>
      <c r="BV23" s="101" t="s">
        <v>130</v>
      </c>
    </row>
    <row r="24" spans="1:74" ht="154.5" customHeight="1">
      <c r="A24" s="119"/>
      <c r="B24" s="118"/>
      <c r="C24" s="118"/>
      <c r="D24" s="118"/>
      <c r="E24" s="118"/>
      <c r="F24" s="118"/>
      <c r="G24" s="399"/>
      <c r="H24" s="400"/>
      <c r="I24" s="401"/>
      <c r="J24" s="383"/>
      <c r="K24" s="383"/>
      <c r="L24" s="383"/>
      <c r="M24" s="383"/>
      <c r="N24" s="383"/>
      <c r="O24" s="383"/>
      <c r="P24" s="383"/>
      <c r="Q24" s="383"/>
      <c r="R24" s="383"/>
      <c r="S24" s="383"/>
      <c r="T24" s="383"/>
      <c r="U24" s="383"/>
      <c r="V24" s="383"/>
      <c r="W24" s="383"/>
      <c r="X24" s="383"/>
      <c r="Y24" s="383"/>
      <c r="Z24" s="383"/>
      <c r="AA24" s="383"/>
      <c r="AB24" s="383"/>
      <c r="AC24" s="384"/>
      <c r="AD24" s="383"/>
      <c r="AE24" s="383"/>
      <c r="AF24" s="383"/>
      <c r="AG24" s="401"/>
      <c r="AH24" s="402"/>
      <c r="AI24" s="403"/>
      <c r="AJ24" s="119" t="s">
        <v>178</v>
      </c>
      <c r="AK24" s="118" t="s">
        <v>686</v>
      </c>
      <c r="AL24" s="119" t="str">
        <f t="shared" si="0"/>
        <v>Probabilidad</v>
      </c>
      <c r="AM24" s="387" t="s">
        <v>105</v>
      </c>
      <c r="AN24" s="387" t="s">
        <v>106</v>
      </c>
      <c r="AO24" s="388" t="str">
        <f t="shared" si="1"/>
        <v>40%</v>
      </c>
      <c r="AP24" s="387" t="s">
        <v>107</v>
      </c>
      <c r="AQ24" s="387" t="s">
        <v>108</v>
      </c>
      <c r="AR24" s="387" t="s">
        <v>109</v>
      </c>
      <c r="AS24" s="389">
        <f t="shared" si="2"/>
        <v>0</v>
      </c>
      <c r="AT24" s="390" t="str">
        <f t="shared" si="3"/>
        <v>Muy Baja</v>
      </c>
      <c r="AU24" s="388">
        <f t="shared" si="4"/>
        <v>0</v>
      </c>
      <c r="AV24" s="390" t="str">
        <f t="shared" si="5"/>
        <v>Leve</v>
      </c>
      <c r="AW24" s="388">
        <f t="shared" si="6"/>
        <v>0</v>
      </c>
      <c r="AX24" s="391" t="str">
        <f t="shared" si="7"/>
        <v>Bajo</v>
      </c>
      <c r="AY24" s="387" t="s">
        <v>110</v>
      </c>
      <c r="AZ24" s="118" t="s">
        <v>687</v>
      </c>
      <c r="BA24" s="119" t="s">
        <v>112</v>
      </c>
      <c r="BB24" s="392">
        <v>45323</v>
      </c>
      <c r="BC24" s="393">
        <v>45627</v>
      </c>
      <c r="BD24" s="118" t="s">
        <v>688</v>
      </c>
      <c r="BE24" s="119">
        <v>2</v>
      </c>
      <c r="BF24" s="118" t="s">
        <v>689</v>
      </c>
      <c r="BG24" s="119">
        <v>2</v>
      </c>
      <c r="BH24" s="118" t="s">
        <v>562</v>
      </c>
      <c r="BI24" s="119">
        <v>2</v>
      </c>
      <c r="BJ24" s="394" t="s">
        <v>563</v>
      </c>
      <c r="BK24" s="396" t="s">
        <v>690</v>
      </c>
      <c r="BL24" s="405" t="s">
        <v>679</v>
      </c>
      <c r="BM24" s="396" t="s">
        <v>691</v>
      </c>
      <c r="BN24" s="394" t="s">
        <v>692</v>
      </c>
      <c r="BO24" s="396" t="s">
        <v>693</v>
      </c>
      <c r="BP24" s="405" t="s">
        <v>694</v>
      </c>
      <c r="BQ24" s="118" t="s">
        <v>695</v>
      </c>
      <c r="BR24" s="118" t="s">
        <v>696</v>
      </c>
      <c r="BS24" s="154"/>
      <c r="BT24" s="417"/>
      <c r="BU24" s="154"/>
      <c r="BV24" s="101" t="s">
        <v>130</v>
      </c>
    </row>
    <row r="25" spans="1:74" ht="137.25" customHeight="1">
      <c r="A25" s="119"/>
      <c r="B25" s="118"/>
      <c r="C25" s="118"/>
      <c r="D25" s="118"/>
      <c r="E25" s="118"/>
      <c r="F25" s="118"/>
      <c r="G25" s="193"/>
      <c r="H25" s="194"/>
      <c r="I25" s="408"/>
      <c r="J25" s="383"/>
      <c r="K25" s="383"/>
      <c r="L25" s="383"/>
      <c r="M25" s="383"/>
      <c r="N25" s="383"/>
      <c r="O25" s="383"/>
      <c r="P25" s="383"/>
      <c r="Q25" s="383"/>
      <c r="R25" s="383"/>
      <c r="S25" s="383"/>
      <c r="T25" s="383"/>
      <c r="U25" s="383"/>
      <c r="V25" s="383"/>
      <c r="W25" s="383"/>
      <c r="X25" s="383"/>
      <c r="Y25" s="383"/>
      <c r="Z25" s="383"/>
      <c r="AA25" s="383"/>
      <c r="AB25" s="383"/>
      <c r="AC25" s="384"/>
      <c r="AD25" s="383"/>
      <c r="AE25" s="383"/>
      <c r="AF25" s="383"/>
      <c r="AG25" s="408"/>
      <c r="AH25" s="409"/>
      <c r="AI25" s="410"/>
      <c r="AJ25" s="119" t="s">
        <v>184</v>
      </c>
      <c r="AK25" s="118" t="s">
        <v>697</v>
      </c>
      <c r="AL25" s="119" t="str">
        <f t="shared" si="0"/>
        <v>Probabilidad</v>
      </c>
      <c r="AM25" s="387" t="s">
        <v>105</v>
      </c>
      <c r="AN25" s="387" t="s">
        <v>106</v>
      </c>
      <c r="AO25" s="388" t="str">
        <f t="shared" si="1"/>
        <v>40%</v>
      </c>
      <c r="AP25" s="387" t="s">
        <v>107</v>
      </c>
      <c r="AQ25" s="387" t="s">
        <v>108</v>
      </c>
      <c r="AR25" s="387" t="s">
        <v>109</v>
      </c>
      <c r="AS25" s="389">
        <f t="shared" si="2"/>
        <v>0</v>
      </c>
      <c r="AT25" s="390" t="str">
        <f t="shared" si="3"/>
        <v>Muy Baja</v>
      </c>
      <c r="AU25" s="388">
        <f t="shared" si="4"/>
        <v>0</v>
      </c>
      <c r="AV25" s="390" t="str">
        <f t="shared" si="5"/>
        <v>Leve</v>
      </c>
      <c r="AW25" s="388">
        <f t="shared" si="6"/>
        <v>0</v>
      </c>
      <c r="AX25" s="391" t="str">
        <f t="shared" si="7"/>
        <v>Bajo</v>
      </c>
      <c r="AY25" s="387" t="s">
        <v>110</v>
      </c>
      <c r="AZ25" s="118" t="s">
        <v>698</v>
      </c>
      <c r="BA25" s="119" t="s">
        <v>112</v>
      </c>
      <c r="BB25" s="392">
        <v>45323</v>
      </c>
      <c r="BC25" s="393">
        <v>45627</v>
      </c>
      <c r="BD25" s="118" t="s">
        <v>699</v>
      </c>
      <c r="BE25" s="119">
        <v>3</v>
      </c>
      <c r="BF25" s="118" t="s">
        <v>689</v>
      </c>
      <c r="BG25" s="119">
        <v>3</v>
      </c>
      <c r="BH25" s="118" t="s">
        <v>562</v>
      </c>
      <c r="BI25" s="119">
        <v>3</v>
      </c>
      <c r="BJ25" s="394" t="s">
        <v>563</v>
      </c>
      <c r="BK25" s="396" t="s">
        <v>700</v>
      </c>
      <c r="BL25" s="405" t="s">
        <v>679</v>
      </c>
      <c r="BM25" s="396" t="s">
        <v>701</v>
      </c>
      <c r="BN25" s="118" t="s">
        <v>702</v>
      </c>
      <c r="BO25" s="396" t="s">
        <v>703</v>
      </c>
      <c r="BP25" s="405" t="s">
        <v>694</v>
      </c>
      <c r="BQ25" s="118" t="s">
        <v>704</v>
      </c>
      <c r="BR25" s="118" t="s">
        <v>696</v>
      </c>
      <c r="BS25" s="154"/>
      <c r="BT25" s="417"/>
      <c r="BU25" s="154"/>
      <c r="BV25" s="101" t="s">
        <v>130</v>
      </c>
    </row>
    <row r="26" spans="1:74" ht="198.75" hidden="1" customHeight="1">
      <c r="A26" s="119">
        <v>6</v>
      </c>
      <c r="B26" s="118" t="s">
        <v>705</v>
      </c>
      <c r="C26" s="118" t="s">
        <v>132</v>
      </c>
      <c r="D26" s="118" t="s">
        <v>706</v>
      </c>
      <c r="E26" s="118" t="s">
        <v>707</v>
      </c>
      <c r="F26" s="118" t="s">
        <v>708</v>
      </c>
      <c r="G26" s="172" t="s">
        <v>15</v>
      </c>
      <c r="H26" s="173">
        <v>12</v>
      </c>
      <c r="I26" s="382" t="str">
        <f>IF(H26&lt;=0,"",IF(H26&lt;=2,"Muy Baja",IF(H26&lt;=24,"Baja",IF(H26&lt;=500,"Media",IF(H26&lt;=5000,"Alta","Muy Alta")))))</f>
        <v>Baja</v>
      </c>
      <c r="J26" s="383">
        <f>IF(I26="","",IF(I26="Muy Baja",0.2,IF(I26="Baja",0.4,IF(I26="Media",0.6,IF(I26="Alta",0.8,IF(I26="Muy Alta",1,))))))</f>
        <v>0.4</v>
      </c>
      <c r="K26" s="383" t="s">
        <v>557</v>
      </c>
      <c r="L26" s="383" t="s">
        <v>557</v>
      </c>
      <c r="M26" s="383" t="s">
        <v>528</v>
      </c>
      <c r="N26" s="383" t="s">
        <v>528</v>
      </c>
      <c r="O26" s="383" t="s">
        <v>557</v>
      </c>
      <c r="P26" s="383" t="s">
        <v>528</v>
      </c>
      <c r="Q26" s="383" t="s">
        <v>528</v>
      </c>
      <c r="R26" s="383" t="s">
        <v>528</v>
      </c>
      <c r="S26" s="383" t="s">
        <v>528</v>
      </c>
      <c r="T26" s="383" t="s">
        <v>557</v>
      </c>
      <c r="U26" s="383" t="s">
        <v>557</v>
      </c>
      <c r="V26" s="383" t="s">
        <v>557</v>
      </c>
      <c r="W26" s="383" t="s">
        <v>528</v>
      </c>
      <c r="X26" s="383" t="s">
        <v>557</v>
      </c>
      <c r="Y26" s="383" t="s">
        <v>528</v>
      </c>
      <c r="Z26" s="383" t="s">
        <v>528</v>
      </c>
      <c r="AA26" s="383" t="s">
        <v>528</v>
      </c>
      <c r="AB26" s="383" t="s">
        <v>528</v>
      </c>
      <c r="AC26" s="384">
        <f>COUNTIF(K26:AB27,"Si")</f>
        <v>7</v>
      </c>
      <c r="AD26" s="383" t="str">
        <f>IF(AC26&lt;=5,"Moderado",IF(AND(AC26&gt;=6,AC26&lt;=11),"Mayor",IF(AND(AC26&gt;=12,AC26&lt;=18),"Catastrofico")))</f>
        <v>Mayor</v>
      </c>
      <c r="AE26" s="383" t="s">
        <v>499</v>
      </c>
      <c r="AF26" s="383" t="str">
        <f>IF(NOT(ISERROR(MATCH(AE26,'[5]Tabla Impacto'!$B$152:$B$154,0))),'[5]Tabla Impacto'!$F$154&amp;"Por favor no seleccionar los criterios de impacto(Afectación Económica o presupuestal y Pérdida Reputacional)",AE26)</f>
        <v xml:space="preserve">     El riesgo afecta la imagen de alguna área de la organización</v>
      </c>
      <c r="AG26" s="382" t="e">
        <f>IF(OR(AF26='[5]Tabla Impacto'!$C$11,AF26='[5]Tabla Impacto'!$D$11),"Leve",IF(OR(AF26='[5]Tabla Impacto'!$C$12,AF26='[5]Tabla Impacto'!$D$12),"Menor",IF(OR(AF26='[5]Tabla Impacto'!$C$13,AF26='[5]Tabla Impacto'!$D$13),"Moderado",IF(OR(#REF!='[5]Tabla Impacto'!$C$14,AF26='[5]Tabla Impacto'!$D$14),"Mayor",IF(OR(AF26='[5]Tabla Impacto'!$C$15,#REF!='[5]Tabla Impacto'!$D$15),"Catastrófico","")))))</f>
        <v>#REF!</v>
      </c>
      <c r="AH26" s="385" t="e">
        <f>IF(AG26="","",IF(AG26="Leve",0.2,IF(AG26="Menor",0.4,IF(AG26="Moderado",0.6,IF(AG26="Mayor",0.8,IF(AG26="Catastrófico",1,))))))</f>
        <v>#REF!</v>
      </c>
      <c r="AI26" s="386" t="e">
        <f>IF(OR(AND(I26="Muy Baja",AG26="Leve"),AND(I26="Muy Baja",AG26="Menor"),AND(I26="Baja",AG26="Leve")),"Bajo",IF(OR(AND(I26="Muy baja",AG26="Moderado"),AND(I26="Baja",AG26="Menor"),AND(I26="Baja",AG26="Moderado"),AND(I26="Media",AG26="Leve"),AND(I26="Media",AG26="Menor"),AND(I26="Media",AG26="Moderado"),AND(I26="Alta",AG26="Leve"),AND(I26="Alta",AG26="Menor")),"Moderado",IF(OR(AND(I26="Muy Baja",AG26="Mayor"),AND(I26="Baja",AG26="Mayor"),AND(I26="Media",AG26="Mayor"),AND(I26="Alta",AG26="Moderado"),AND(I26="Alta",AG26="Mayor"),AND(I26="Muy Alta",AG26="Leve"),AND(I26="Muy Alta",AG26="Menor"),AND(I26="Muy Alta",AG26="Moderado"),AND(I26="Muy Alta",AG26="Mayor")),"Alto",IF(OR(AND(I26="Muy Baja",AG26="Catastrófico"),AND(I26="Baja",AG26="Catastrófico"),AND(I26="Media",AG26="Catastrófico"),AND(I26="Alta",AG26="Catastrófico"),AND(I26="Muy Alta",AG26="Catastrófico")),"Extremo",""))))</f>
        <v>#REF!</v>
      </c>
      <c r="AJ26" s="119" t="s">
        <v>199</v>
      </c>
      <c r="AK26" s="118" t="s">
        <v>709</v>
      </c>
      <c r="AL26" s="119" t="str">
        <f t="shared" si="0"/>
        <v>Probabilidad</v>
      </c>
      <c r="AM26" s="387" t="s">
        <v>146</v>
      </c>
      <c r="AN26" s="387" t="s">
        <v>106</v>
      </c>
      <c r="AO26" s="388" t="str">
        <f t="shared" si="1"/>
        <v>30%</v>
      </c>
      <c r="AP26" s="387" t="s">
        <v>107</v>
      </c>
      <c r="AQ26" s="387" t="s">
        <v>108</v>
      </c>
      <c r="AR26" s="387" t="s">
        <v>109</v>
      </c>
      <c r="AS26" s="389">
        <f t="shared" si="2"/>
        <v>0.28000000000000003</v>
      </c>
      <c r="AT26" s="390" t="str">
        <f t="shared" si="3"/>
        <v>Baja</v>
      </c>
      <c r="AU26" s="388">
        <f t="shared" si="4"/>
        <v>0.28000000000000003</v>
      </c>
      <c r="AV26" s="390" t="str">
        <f t="shared" si="5"/>
        <v/>
      </c>
      <c r="AW26" s="388" t="str">
        <f t="shared" si="6"/>
        <v/>
      </c>
      <c r="AX26" s="391" t="str">
        <f t="shared" si="7"/>
        <v/>
      </c>
      <c r="AY26" s="387" t="s">
        <v>110</v>
      </c>
      <c r="AZ26" s="118" t="s">
        <v>710</v>
      </c>
      <c r="BA26" s="119" t="s">
        <v>112</v>
      </c>
      <c r="BB26" s="392">
        <v>45323</v>
      </c>
      <c r="BC26" s="393">
        <v>45627</v>
      </c>
      <c r="BD26" s="118" t="s">
        <v>711</v>
      </c>
      <c r="BE26" s="119">
        <v>1</v>
      </c>
      <c r="BF26" s="118" t="s">
        <v>712</v>
      </c>
      <c r="BG26" s="119">
        <v>1</v>
      </c>
      <c r="BH26" s="118" t="s">
        <v>562</v>
      </c>
      <c r="BI26" s="119">
        <v>1</v>
      </c>
      <c r="BJ26" s="394" t="s">
        <v>563</v>
      </c>
      <c r="BK26" s="422" t="s">
        <v>713</v>
      </c>
      <c r="BL26" s="119"/>
      <c r="BM26" s="396" t="s">
        <v>714</v>
      </c>
      <c r="BN26" s="118" t="s">
        <v>715</v>
      </c>
      <c r="BO26" s="304" t="s">
        <v>715</v>
      </c>
      <c r="BP26" s="119" t="s">
        <v>665</v>
      </c>
      <c r="BQ26" s="118" t="s">
        <v>716</v>
      </c>
      <c r="BR26" s="118" t="s">
        <v>665</v>
      </c>
      <c r="BS26" s="422"/>
      <c r="BT26" s="418"/>
      <c r="BU26" s="154"/>
      <c r="BV26" s="419"/>
    </row>
    <row r="27" spans="1:74" ht="139.5" hidden="1" customHeight="1">
      <c r="A27" s="119"/>
      <c r="B27" s="118"/>
      <c r="C27" s="118"/>
      <c r="D27" s="118"/>
      <c r="E27" s="118"/>
      <c r="F27" s="118"/>
      <c r="G27" s="193"/>
      <c r="H27" s="194"/>
      <c r="I27" s="408"/>
      <c r="J27" s="383"/>
      <c r="K27" s="383"/>
      <c r="L27" s="383"/>
      <c r="M27" s="383"/>
      <c r="N27" s="383"/>
      <c r="O27" s="383"/>
      <c r="P27" s="383"/>
      <c r="Q27" s="383"/>
      <c r="R27" s="383"/>
      <c r="S27" s="383"/>
      <c r="T27" s="383"/>
      <c r="U27" s="383"/>
      <c r="V27" s="383"/>
      <c r="W27" s="383"/>
      <c r="X27" s="383"/>
      <c r="Y27" s="383"/>
      <c r="Z27" s="383"/>
      <c r="AA27" s="383"/>
      <c r="AB27" s="383"/>
      <c r="AC27" s="384"/>
      <c r="AD27" s="383"/>
      <c r="AE27" s="383"/>
      <c r="AF27" s="383"/>
      <c r="AG27" s="408"/>
      <c r="AH27" s="409"/>
      <c r="AI27" s="410"/>
      <c r="AJ27" s="119" t="s">
        <v>206</v>
      </c>
      <c r="AK27" s="118" t="s">
        <v>717</v>
      </c>
      <c r="AL27" s="119" t="str">
        <f t="shared" si="0"/>
        <v>Probabilidad</v>
      </c>
      <c r="AM27" s="387" t="s">
        <v>105</v>
      </c>
      <c r="AN27" s="387" t="s">
        <v>106</v>
      </c>
      <c r="AO27" s="388" t="str">
        <f t="shared" si="1"/>
        <v>40%</v>
      </c>
      <c r="AP27" s="387" t="s">
        <v>107</v>
      </c>
      <c r="AQ27" s="387" t="s">
        <v>108</v>
      </c>
      <c r="AR27" s="387" t="s">
        <v>109</v>
      </c>
      <c r="AS27" s="389">
        <f t="shared" si="2"/>
        <v>0</v>
      </c>
      <c r="AT27" s="390" t="str">
        <f t="shared" si="3"/>
        <v>Muy Baja</v>
      </c>
      <c r="AU27" s="388">
        <f t="shared" si="4"/>
        <v>0</v>
      </c>
      <c r="AV27" s="390" t="str">
        <f t="shared" si="5"/>
        <v>Leve</v>
      </c>
      <c r="AW27" s="388">
        <f t="shared" si="6"/>
        <v>0</v>
      </c>
      <c r="AX27" s="391" t="str">
        <f t="shared" si="7"/>
        <v>Bajo</v>
      </c>
      <c r="AY27" s="387" t="s">
        <v>110</v>
      </c>
      <c r="AZ27" s="118" t="s">
        <v>718</v>
      </c>
      <c r="BA27" s="119" t="s">
        <v>112</v>
      </c>
      <c r="BB27" s="392">
        <v>45323</v>
      </c>
      <c r="BC27" s="393">
        <v>45627</v>
      </c>
      <c r="BD27" s="118" t="s">
        <v>719</v>
      </c>
      <c r="BE27" s="119">
        <v>2</v>
      </c>
      <c r="BF27" s="118" t="s">
        <v>720</v>
      </c>
      <c r="BG27" s="119">
        <v>2</v>
      </c>
      <c r="BH27" s="118" t="s">
        <v>562</v>
      </c>
      <c r="BI27" s="119">
        <v>2</v>
      </c>
      <c r="BJ27" s="394" t="s">
        <v>563</v>
      </c>
      <c r="BK27" s="396" t="s">
        <v>721</v>
      </c>
      <c r="BL27" s="119"/>
      <c r="BM27" s="396" t="s">
        <v>722</v>
      </c>
      <c r="BN27" s="118" t="s">
        <v>715</v>
      </c>
      <c r="BO27" s="304" t="s">
        <v>715</v>
      </c>
      <c r="BP27" s="119" t="s">
        <v>665</v>
      </c>
      <c r="BQ27" s="275" t="s">
        <v>723</v>
      </c>
      <c r="BR27" s="118" t="s">
        <v>665</v>
      </c>
      <c r="BS27" s="422"/>
      <c r="BT27" s="418"/>
      <c r="BU27" s="154"/>
      <c r="BV27" s="419"/>
    </row>
    <row r="28" spans="1:74" ht="120.75" customHeight="1">
      <c r="A28" s="119">
        <v>7</v>
      </c>
      <c r="B28" s="118" t="s">
        <v>724</v>
      </c>
      <c r="C28" s="118" t="s">
        <v>97</v>
      </c>
      <c r="D28" s="118" t="s">
        <v>725</v>
      </c>
      <c r="E28" s="118" t="s">
        <v>726</v>
      </c>
      <c r="F28" s="118" t="s">
        <v>727</v>
      </c>
      <c r="G28" s="118" t="s">
        <v>15</v>
      </c>
      <c r="H28" s="119">
        <v>130</v>
      </c>
      <c r="I28" s="423" t="str">
        <f t="shared" ref="I28:I32" si="8">IF(H28&lt;=0,"",IF(H28&lt;=2,"Muy Baja",IF(H28&lt;=24,"Baja",IF(H28&lt;=500,"Media",IF(H28&lt;=5000,"Alta","Muy Alta")))))</f>
        <v>Media</v>
      </c>
      <c r="J28" s="383">
        <f t="shared" ref="J28:J32" si="9">IF(I28="","",IF(I28="Muy Baja",0.2,IF(I28="Baja",0.4,IF(I28="Media",0.6,IF(I28="Alta",0.8,IF(I28="Muy Alta",1,))))))</f>
        <v>0.6</v>
      </c>
      <c r="K28" s="383" t="s">
        <v>557</v>
      </c>
      <c r="L28" s="383" t="s">
        <v>557</v>
      </c>
      <c r="M28" s="383" t="s">
        <v>557</v>
      </c>
      <c r="N28" s="383" t="s">
        <v>557</v>
      </c>
      <c r="O28" s="383" t="s">
        <v>557</v>
      </c>
      <c r="P28" s="383" t="s">
        <v>557</v>
      </c>
      <c r="Q28" s="383" t="s">
        <v>557</v>
      </c>
      <c r="R28" s="383" t="s">
        <v>528</v>
      </c>
      <c r="S28" s="383" t="s">
        <v>528</v>
      </c>
      <c r="T28" s="383" t="s">
        <v>557</v>
      </c>
      <c r="U28" s="383" t="s">
        <v>557</v>
      </c>
      <c r="V28" s="383" t="s">
        <v>557</v>
      </c>
      <c r="W28" s="383" t="s">
        <v>557</v>
      </c>
      <c r="X28" s="383" t="s">
        <v>557</v>
      </c>
      <c r="Y28" s="383" t="s">
        <v>557</v>
      </c>
      <c r="Z28" s="383" t="s">
        <v>528</v>
      </c>
      <c r="AA28" s="383" t="s">
        <v>528</v>
      </c>
      <c r="AB28" s="383" t="s">
        <v>528</v>
      </c>
      <c r="AC28" s="384">
        <f t="shared" ref="AC28:AC31" si="10">COUNTIF(K28:AB28,"Si")</f>
        <v>13</v>
      </c>
      <c r="AD28" s="383" t="str">
        <f t="shared" ref="AD28:AD32" si="11">IF(AC28&lt;=5,"Moderado",IF(AND(AC28&gt;=6,AC28&lt;=11),"Mayor",IF(AND(AC28&gt;=12,AC28&lt;=18),"Catastrofico")))</f>
        <v>Catastrofico</v>
      </c>
      <c r="AE28" s="383" t="s">
        <v>728</v>
      </c>
      <c r="AF28" s="383" t="s">
        <v>729</v>
      </c>
      <c r="AG28" s="423" t="s">
        <v>198</v>
      </c>
      <c r="AH28" s="383">
        <f t="shared" ref="AH28:AH32" si="12">IF(AG28="","",IF(AG28="Leve",0.2,IF(AG28="Menor",0.4,IF(AG28="Moderado",0.6,IF(AG28="Mayor",0.8,IF(AG28="Catastrófico",1,))))))</f>
        <v>0.6</v>
      </c>
      <c r="AI28" s="424" t="str">
        <f t="shared" ref="AI28:AI32" si="13">IF(OR(AND(I28="Muy Baja",AG28="Leve"),AND(I28="Muy Baja",AG28="Menor"),AND(I28="Baja",AG28="Leve")),"Bajo",IF(OR(AND(I28="Muy baja",AG28="Moderado"),AND(I28="Baja",AG28="Menor"),AND(I28="Baja",AG28="Moderado"),AND(I28="Media",AG28="Leve"),AND(I28="Media",AG28="Menor"),AND(I28="Media",AG28="Moderado"),AND(I28="Alta",AG28="Leve"),AND(I28="Alta",AG28="Menor")),"Moderado",IF(OR(AND(I28="Muy Baja",AG28="Mayor"),AND(I28="Baja",AG28="Mayor"),AND(I28="Media",AG28="Mayor"),AND(I28="Alta",AG28="Moderado"),AND(I28="Alta",AG28="Mayor"),AND(I28="Muy Alta",AG28="Leve"),AND(I28="Muy Alta",AG28="Menor"),AND(I28="Muy Alta",AG28="Moderado"),AND(I28="Muy Alta",AG28="Mayor")),"Alto",IF(OR(AND(I28="Muy Baja",AG28="Catastrófico"),AND(I28="Baja",AG28="Catastrófico"),AND(I28="Media",AG28="Catastrófico"),AND(I28="Alta",AG28="Catastrófico"),AND(I28="Muy Alta",AG28="Catastrófico")),"Extremo",""))))</f>
        <v>Moderado</v>
      </c>
      <c r="AJ28" s="119" t="s">
        <v>216</v>
      </c>
      <c r="AK28" s="118" t="s">
        <v>730</v>
      </c>
      <c r="AL28" s="119" t="str">
        <f t="shared" si="0"/>
        <v>Probabilidad</v>
      </c>
      <c r="AM28" s="387" t="s">
        <v>105</v>
      </c>
      <c r="AN28" s="387" t="s">
        <v>106</v>
      </c>
      <c r="AO28" s="388" t="str">
        <f t="shared" si="1"/>
        <v>40%</v>
      </c>
      <c r="AP28" s="387" t="s">
        <v>107</v>
      </c>
      <c r="AQ28" s="387" t="s">
        <v>108</v>
      </c>
      <c r="AR28" s="387" t="s">
        <v>109</v>
      </c>
      <c r="AS28" s="389">
        <f t="shared" si="2"/>
        <v>0.36</v>
      </c>
      <c r="AT28" s="390" t="str">
        <f t="shared" si="3"/>
        <v>Baja</v>
      </c>
      <c r="AU28" s="388">
        <f t="shared" si="4"/>
        <v>0.36</v>
      </c>
      <c r="AV28" s="390" t="str">
        <f t="shared" si="5"/>
        <v>Moderado</v>
      </c>
      <c r="AW28" s="388">
        <f t="shared" si="6"/>
        <v>0.6</v>
      </c>
      <c r="AX28" s="391" t="str">
        <f t="shared" si="7"/>
        <v>Moderado</v>
      </c>
      <c r="AY28" s="387" t="s">
        <v>110</v>
      </c>
      <c r="AZ28" s="118" t="s">
        <v>730</v>
      </c>
      <c r="BA28" s="119" t="s">
        <v>112</v>
      </c>
      <c r="BB28" s="392">
        <v>45323</v>
      </c>
      <c r="BC28" s="393">
        <v>45627</v>
      </c>
      <c r="BD28" s="118" t="s">
        <v>731</v>
      </c>
      <c r="BE28" s="119">
        <v>1</v>
      </c>
      <c r="BF28" s="118" t="s">
        <v>732</v>
      </c>
      <c r="BG28" s="119">
        <v>1</v>
      </c>
      <c r="BH28" s="118" t="s">
        <v>562</v>
      </c>
      <c r="BI28" s="119">
        <v>1</v>
      </c>
      <c r="BJ28" s="394" t="s">
        <v>563</v>
      </c>
      <c r="BK28" s="396" t="s">
        <v>733</v>
      </c>
      <c r="BL28" s="405" t="s">
        <v>734</v>
      </c>
      <c r="BM28" s="396" t="s">
        <v>735</v>
      </c>
      <c r="BN28" s="118" t="s">
        <v>736</v>
      </c>
      <c r="BO28" s="425" t="s">
        <v>737</v>
      </c>
      <c r="BP28" s="405" t="s">
        <v>738</v>
      </c>
      <c r="BQ28" s="407" t="s">
        <v>739</v>
      </c>
      <c r="BR28" s="118"/>
      <c r="BS28" s="426" t="s">
        <v>740</v>
      </c>
      <c r="BT28" s="417"/>
      <c r="BU28" s="154"/>
      <c r="BV28" s="419"/>
    </row>
    <row r="29" spans="1:74" ht="124.5" customHeight="1">
      <c r="A29" s="119">
        <v>8</v>
      </c>
      <c r="B29" s="118" t="s">
        <v>724</v>
      </c>
      <c r="C29" s="118" t="s">
        <v>97</v>
      </c>
      <c r="D29" s="118" t="s">
        <v>741</v>
      </c>
      <c r="E29" s="118" t="s">
        <v>742</v>
      </c>
      <c r="F29" s="118" t="s">
        <v>743</v>
      </c>
      <c r="G29" s="118" t="s">
        <v>15</v>
      </c>
      <c r="H29" s="119">
        <v>130</v>
      </c>
      <c r="I29" s="423" t="str">
        <f t="shared" si="8"/>
        <v>Media</v>
      </c>
      <c r="J29" s="383">
        <f t="shared" si="9"/>
        <v>0.6</v>
      </c>
      <c r="K29" s="383" t="s">
        <v>557</v>
      </c>
      <c r="L29" s="383" t="s">
        <v>557</v>
      </c>
      <c r="M29" s="383" t="s">
        <v>557</v>
      </c>
      <c r="N29" s="383" t="s">
        <v>557</v>
      </c>
      <c r="O29" s="383" t="s">
        <v>557</v>
      </c>
      <c r="P29" s="383" t="s">
        <v>557</v>
      </c>
      <c r="Q29" s="383" t="s">
        <v>557</v>
      </c>
      <c r="R29" s="383" t="s">
        <v>528</v>
      </c>
      <c r="S29" s="383" t="s">
        <v>528</v>
      </c>
      <c r="T29" s="383" t="s">
        <v>557</v>
      </c>
      <c r="U29" s="383" t="s">
        <v>557</v>
      </c>
      <c r="V29" s="383" t="s">
        <v>557</v>
      </c>
      <c r="W29" s="383" t="s">
        <v>557</v>
      </c>
      <c r="X29" s="383" t="s">
        <v>557</v>
      </c>
      <c r="Y29" s="383" t="s">
        <v>557</v>
      </c>
      <c r="Z29" s="383" t="s">
        <v>528</v>
      </c>
      <c r="AA29" s="383" t="s">
        <v>528</v>
      </c>
      <c r="AB29" s="383" t="s">
        <v>528</v>
      </c>
      <c r="AC29" s="384">
        <f t="shared" si="10"/>
        <v>13</v>
      </c>
      <c r="AD29" s="383" t="str">
        <f t="shared" si="11"/>
        <v>Catastrofico</v>
      </c>
      <c r="AE29" s="383" t="s">
        <v>318</v>
      </c>
      <c r="AF29" s="383" t="s">
        <v>744</v>
      </c>
      <c r="AG29" s="423" t="s">
        <v>198</v>
      </c>
      <c r="AH29" s="383">
        <f t="shared" si="12"/>
        <v>0.6</v>
      </c>
      <c r="AI29" s="424" t="str">
        <f t="shared" si="13"/>
        <v>Moderado</v>
      </c>
      <c r="AJ29" s="119" t="s">
        <v>228</v>
      </c>
      <c r="AK29" s="118" t="s">
        <v>745</v>
      </c>
      <c r="AL29" s="119" t="str">
        <f t="shared" si="0"/>
        <v>Probabilidad</v>
      </c>
      <c r="AM29" s="387" t="s">
        <v>146</v>
      </c>
      <c r="AN29" s="387" t="s">
        <v>106</v>
      </c>
      <c r="AO29" s="388" t="str">
        <f t="shared" si="1"/>
        <v>30%</v>
      </c>
      <c r="AP29" s="387" t="s">
        <v>107</v>
      </c>
      <c r="AQ29" s="387" t="s">
        <v>108</v>
      </c>
      <c r="AR29" s="387" t="s">
        <v>109</v>
      </c>
      <c r="AS29" s="389">
        <f t="shared" si="2"/>
        <v>0.42</v>
      </c>
      <c r="AT29" s="390" t="str">
        <f t="shared" si="3"/>
        <v>Media</v>
      </c>
      <c r="AU29" s="388">
        <f t="shared" si="4"/>
        <v>0.42</v>
      </c>
      <c r="AV29" s="390" t="str">
        <f t="shared" si="5"/>
        <v>Moderado</v>
      </c>
      <c r="AW29" s="388">
        <f t="shared" si="6"/>
        <v>0.6</v>
      </c>
      <c r="AX29" s="391" t="str">
        <f t="shared" si="7"/>
        <v>Moderado</v>
      </c>
      <c r="AY29" s="387" t="s">
        <v>110</v>
      </c>
      <c r="AZ29" s="118" t="s">
        <v>745</v>
      </c>
      <c r="BA29" s="119" t="s">
        <v>112</v>
      </c>
      <c r="BB29" s="392">
        <v>45323</v>
      </c>
      <c r="BC29" s="393">
        <v>45627</v>
      </c>
      <c r="BD29" s="118" t="s">
        <v>731</v>
      </c>
      <c r="BE29" s="119">
        <v>1</v>
      </c>
      <c r="BF29" s="118" t="s">
        <v>746</v>
      </c>
      <c r="BG29" s="119">
        <v>1</v>
      </c>
      <c r="BH29" s="118" t="s">
        <v>562</v>
      </c>
      <c r="BI29" s="119">
        <v>1</v>
      </c>
      <c r="BJ29" s="394" t="s">
        <v>563</v>
      </c>
      <c r="BK29" s="396" t="s">
        <v>733</v>
      </c>
      <c r="BL29" s="405" t="s">
        <v>734</v>
      </c>
      <c r="BM29" s="396" t="s">
        <v>747</v>
      </c>
      <c r="BN29" s="118" t="s">
        <v>736</v>
      </c>
      <c r="BO29" s="425" t="s">
        <v>748</v>
      </c>
      <c r="BP29" s="405" t="s">
        <v>738</v>
      </c>
      <c r="BQ29" s="118" t="s">
        <v>749</v>
      </c>
      <c r="BR29" s="118" t="s">
        <v>750</v>
      </c>
      <c r="BS29" s="426" t="s">
        <v>740</v>
      </c>
      <c r="BT29" s="427"/>
      <c r="BU29" s="154"/>
      <c r="BV29" s="419"/>
    </row>
    <row r="30" spans="1:74" ht="219.75" customHeight="1">
      <c r="A30" s="119">
        <v>9</v>
      </c>
      <c r="B30" s="118" t="s">
        <v>724</v>
      </c>
      <c r="C30" s="118" t="s">
        <v>97</v>
      </c>
      <c r="D30" s="118" t="s">
        <v>751</v>
      </c>
      <c r="E30" s="118" t="s">
        <v>752</v>
      </c>
      <c r="F30" s="118" t="s">
        <v>753</v>
      </c>
      <c r="G30" s="118" t="s">
        <v>15</v>
      </c>
      <c r="H30" s="119">
        <v>50</v>
      </c>
      <c r="I30" s="423" t="str">
        <f t="shared" si="8"/>
        <v>Media</v>
      </c>
      <c r="J30" s="383">
        <f t="shared" si="9"/>
        <v>0.6</v>
      </c>
      <c r="K30" s="383" t="s">
        <v>557</v>
      </c>
      <c r="L30" s="383" t="s">
        <v>557</v>
      </c>
      <c r="M30" s="383" t="s">
        <v>557</v>
      </c>
      <c r="N30" s="383" t="s">
        <v>557</v>
      </c>
      <c r="O30" s="383" t="s">
        <v>557</v>
      </c>
      <c r="P30" s="383" t="s">
        <v>557</v>
      </c>
      <c r="Q30" s="383" t="s">
        <v>557</v>
      </c>
      <c r="R30" s="383" t="s">
        <v>528</v>
      </c>
      <c r="S30" s="383" t="s">
        <v>528</v>
      </c>
      <c r="T30" s="383" t="s">
        <v>557</v>
      </c>
      <c r="U30" s="383" t="s">
        <v>557</v>
      </c>
      <c r="V30" s="383" t="s">
        <v>557</v>
      </c>
      <c r="W30" s="383" t="s">
        <v>557</v>
      </c>
      <c r="X30" s="383" t="s">
        <v>557</v>
      </c>
      <c r="Y30" s="383" t="s">
        <v>557</v>
      </c>
      <c r="Z30" s="383" t="s">
        <v>528</v>
      </c>
      <c r="AA30" s="383" t="s">
        <v>528</v>
      </c>
      <c r="AB30" s="383" t="s">
        <v>528</v>
      </c>
      <c r="AC30" s="428">
        <f t="shared" si="10"/>
        <v>13</v>
      </c>
      <c r="AD30" s="383" t="str">
        <f t="shared" si="11"/>
        <v>Catastrofico</v>
      </c>
      <c r="AE30" s="383" t="s">
        <v>318</v>
      </c>
      <c r="AF30" s="383" t="s">
        <v>744</v>
      </c>
      <c r="AG30" s="423" t="s">
        <v>198</v>
      </c>
      <c r="AH30" s="383">
        <f t="shared" si="12"/>
        <v>0.6</v>
      </c>
      <c r="AI30" s="424" t="str">
        <f t="shared" si="13"/>
        <v>Moderado</v>
      </c>
      <c r="AJ30" s="119" t="s">
        <v>245</v>
      </c>
      <c r="AK30" s="118" t="s">
        <v>754</v>
      </c>
      <c r="AL30" s="119" t="str">
        <f t="shared" si="0"/>
        <v>Probabilidad</v>
      </c>
      <c r="AM30" s="387" t="s">
        <v>146</v>
      </c>
      <c r="AN30" s="387" t="s">
        <v>106</v>
      </c>
      <c r="AO30" s="388" t="str">
        <f t="shared" si="1"/>
        <v>30%</v>
      </c>
      <c r="AP30" s="387" t="s">
        <v>107</v>
      </c>
      <c r="AQ30" s="387" t="s">
        <v>108</v>
      </c>
      <c r="AR30" s="387" t="s">
        <v>109</v>
      </c>
      <c r="AS30" s="389">
        <f t="shared" si="2"/>
        <v>0.42</v>
      </c>
      <c r="AT30" s="390" t="str">
        <f t="shared" si="3"/>
        <v>Media</v>
      </c>
      <c r="AU30" s="388">
        <f t="shared" si="4"/>
        <v>0.42</v>
      </c>
      <c r="AV30" s="390" t="str">
        <f t="shared" si="5"/>
        <v>Moderado</v>
      </c>
      <c r="AW30" s="388">
        <f t="shared" si="6"/>
        <v>0.6</v>
      </c>
      <c r="AX30" s="391" t="str">
        <f t="shared" si="7"/>
        <v>Moderado</v>
      </c>
      <c r="AY30" s="387" t="s">
        <v>110</v>
      </c>
      <c r="AZ30" s="118" t="s">
        <v>755</v>
      </c>
      <c r="BA30" s="119" t="s">
        <v>189</v>
      </c>
      <c r="BB30" s="392">
        <v>45323</v>
      </c>
      <c r="BC30" s="393">
        <v>45627</v>
      </c>
      <c r="BD30" s="118" t="s">
        <v>386</v>
      </c>
      <c r="BE30" s="119">
        <v>1</v>
      </c>
      <c r="BF30" s="118" t="s">
        <v>756</v>
      </c>
      <c r="BG30" s="119">
        <v>1</v>
      </c>
      <c r="BH30" s="118" t="s">
        <v>562</v>
      </c>
      <c r="BI30" s="119">
        <v>1</v>
      </c>
      <c r="BJ30" s="394" t="s">
        <v>563</v>
      </c>
      <c r="BK30" s="396" t="s">
        <v>757</v>
      </c>
      <c r="BL30" s="405" t="s">
        <v>734</v>
      </c>
      <c r="BM30" s="396" t="s">
        <v>758</v>
      </c>
      <c r="BN30" s="118" t="s">
        <v>759</v>
      </c>
      <c r="BO30" s="429" t="s">
        <v>760</v>
      </c>
      <c r="BP30" s="405" t="s">
        <v>761</v>
      </c>
      <c r="BQ30" s="118" t="s">
        <v>762</v>
      </c>
      <c r="BR30" s="118" t="s">
        <v>759</v>
      </c>
      <c r="BS30" s="426" t="s">
        <v>763</v>
      </c>
      <c r="BT30" s="430" t="s">
        <v>764</v>
      </c>
      <c r="BU30" s="154"/>
      <c r="BV30" s="414" t="s">
        <v>765</v>
      </c>
    </row>
    <row r="31" spans="1:74" ht="197.25" customHeight="1">
      <c r="A31" s="119">
        <v>10</v>
      </c>
      <c r="B31" s="118" t="s">
        <v>29</v>
      </c>
      <c r="C31" s="118" t="s">
        <v>97</v>
      </c>
      <c r="D31" s="118" t="s">
        <v>766</v>
      </c>
      <c r="E31" s="118" t="s">
        <v>767</v>
      </c>
      <c r="F31" s="118" t="s">
        <v>768</v>
      </c>
      <c r="G31" s="118" t="s">
        <v>15</v>
      </c>
      <c r="H31" s="119">
        <v>36</v>
      </c>
      <c r="I31" s="423" t="str">
        <f t="shared" si="8"/>
        <v>Media</v>
      </c>
      <c r="J31" s="383">
        <f t="shared" si="9"/>
        <v>0.6</v>
      </c>
      <c r="K31" s="383" t="s">
        <v>557</v>
      </c>
      <c r="L31" s="383" t="s">
        <v>557</v>
      </c>
      <c r="M31" s="383" t="s">
        <v>528</v>
      </c>
      <c r="N31" s="383" t="s">
        <v>528</v>
      </c>
      <c r="O31" s="383" t="s">
        <v>557</v>
      </c>
      <c r="P31" s="383" t="s">
        <v>557</v>
      </c>
      <c r="Q31" s="383" t="s">
        <v>557</v>
      </c>
      <c r="R31" s="383" t="s">
        <v>528</v>
      </c>
      <c r="S31" s="383" t="s">
        <v>528</v>
      </c>
      <c r="T31" s="383" t="s">
        <v>557</v>
      </c>
      <c r="U31" s="383" t="s">
        <v>557</v>
      </c>
      <c r="V31" s="383" t="s">
        <v>557</v>
      </c>
      <c r="W31" s="383" t="s">
        <v>528</v>
      </c>
      <c r="X31" s="383" t="s">
        <v>528</v>
      </c>
      <c r="Y31" s="383" t="s">
        <v>528</v>
      </c>
      <c r="Z31" s="383" t="s">
        <v>528</v>
      </c>
      <c r="AA31" s="383" t="s">
        <v>528</v>
      </c>
      <c r="AB31" s="383" t="s">
        <v>528</v>
      </c>
      <c r="AC31" s="384">
        <f t="shared" si="10"/>
        <v>8</v>
      </c>
      <c r="AD31" s="383" t="str">
        <f t="shared" si="11"/>
        <v>Mayor</v>
      </c>
      <c r="AE31" s="383" t="s">
        <v>102</v>
      </c>
      <c r="AF31" s="383" t="s">
        <v>433</v>
      </c>
      <c r="AG31" s="423" t="s">
        <v>198</v>
      </c>
      <c r="AH31" s="383">
        <f t="shared" si="12"/>
        <v>0.6</v>
      </c>
      <c r="AI31" s="424" t="str">
        <f t="shared" si="13"/>
        <v>Moderado</v>
      </c>
      <c r="AJ31" s="119" t="s">
        <v>262</v>
      </c>
      <c r="AK31" s="118" t="s">
        <v>769</v>
      </c>
      <c r="AL31" s="119" t="str">
        <f t="shared" si="0"/>
        <v>Probabilidad</v>
      </c>
      <c r="AM31" s="387" t="s">
        <v>105</v>
      </c>
      <c r="AN31" s="387" t="s">
        <v>106</v>
      </c>
      <c r="AO31" s="388" t="str">
        <f t="shared" si="1"/>
        <v>40%</v>
      </c>
      <c r="AP31" s="387" t="s">
        <v>107</v>
      </c>
      <c r="AQ31" s="387" t="s">
        <v>108</v>
      </c>
      <c r="AR31" s="387" t="s">
        <v>109</v>
      </c>
      <c r="AS31" s="389">
        <f t="shared" si="2"/>
        <v>0.36</v>
      </c>
      <c r="AT31" s="390" t="str">
        <f t="shared" si="3"/>
        <v>Baja</v>
      </c>
      <c r="AU31" s="388">
        <f t="shared" si="4"/>
        <v>0.36</v>
      </c>
      <c r="AV31" s="390" t="str">
        <f t="shared" si="5"/>
        <v>Moderado</v>
      </c>
      <c r="AW31" s="388">
        <f t="shared" si="6"/>
        <v>0.6</v>
      </c>
      <c r="AX31" s="391" t="str">
        <f t="shared" si="7"/>
        <v>Moderado</v>
      </c>
      <c r="AY31" s="387" t="s">
        <v>110</v>
      </c>
      <c r="AZ31" s="118" t="s">
        <v>770</v>
      </c>
      <c r="BA31" s="119" t="s">
        <v>112</v>
      </c>
      <c r="BB31" s="392">
        <v>45323</v>
      </c>
      <c r="BC31" s="393">
        <v>45627</v>
      </c>
      <c r="BD31" s="118" t="s">
        <v>771</v>
      </c>
      <c r="BE31" s="119">
        <v>1</v>
      </c>
      <c r="BF31" s="118" t="s">
        <v>756</v>
      </c>
      <c r="BG31" s="119">
        <v>1</v>
      </c>
      <c r="BH31" s="118" t="s">
        <v>562</v>
      </c>
      <c r="BI31" s="119">
        <v>1</v>
      </c>
      <c r="BJ31" s="394" t="s">
        <v>563</v>
      </c>
      <c r="BK31" s="425" t="s">
        <v>772</v>
      </c>
      <c r="BL31" s="405" t="s">
        <v>773</v>
      </c>
      <c r="BM31" s="396" t="s">
        <v>774</v>
      </c>
      <c r="BN31" s="118" t="s">
        <v>775</v>
      </c>
      <c r="BO31" s="429" t="s">
        <v>776</v>
      </c>
      <c r="BP31" s="405" t="s">
        <v>777</v>
      </c>
      <c r="BQ31" s="396" t="s">
        <v>778</v>
      </c>
      <c r="BR31" s="118" t="s">
        <v>775</v>
      </c>
      <c r="BS31" s="426" t="s">
        <v>779</v>
      </c>
      <c r="BT31" s="430" t="s">
        <v>780</v>
      </c>
      <c r="BU31" s="154"/>
      <c r="BV31" s="407" t="s">
        <v>781</v>
      </c>
    </row>
    <row r="32" spans="1:74" ht="195" customHeight="1">
      <c r="A32" s="173">
        <v>11</v>
      </c>
      <c r="B32" s="172" t="s">
        <v>505</v>
      </c>
      <c r="C32" s="172" t="s">
        <v>132</v>
      </c>
      <c r="D32" s="172" t="s">
        <v>782</v>
      </c>
      <c r="E32" s="172" t="s">
        <v>783</v>
      </c>
      <c r="F32" s="172" t="s">
        <v>784</v>
      </c>
      <c r="G32" s="172" t="s">
        <v>15</v>
      </c>
      <c r="H32" s="173">
        <v>3</v>
      </c>
      <c r="I32" s="382" t="str">
        <f t="shared" si="8"/>
        <v>Baja</v>
      </c>
      <c r="J32" s="409">
        <f t="shared" si="9"/>
        <v>0.4</v>
      </c>
      <c r="K32" s="409" t="s">
        <v>557</v>
      </c>
      <c r="L32" s="409" t="s">
        <v>557</v>
      </c>
      <c r="M32" s="409" t="s">
        <v>557</v>
      </c>
      <c r="N32" s="409" t="s">
        <v>557</v>
      </c>
      <c r="O32" s="409" t="s">
        <v>557</v>
      </c>
      <c r="P32" s="409" t="s">
        <v>557</v>
      </c>
      <c r="Q32" s="409" t="s">
        <v>528</v>
      </c>
      <c r="R32" s="409" t="s">
        <v>557</v>
      </c>
      <c r="S32" s="409" t="s">
        <v>557</v>
      </c>
      <c r="T32" s="409" t="s">
        <v>557</v>
      </c>
      <c r="U32" s="409" t="s">
        <v>557</v>
      </c>
      <c r="V32" s="409" t="s">
        <v>557</v>
      </c>
      <c r="W32" s="409" t="s">
        <v>557</v>
      </c>
      <c r="X32" s="409" t="s">
        <v>557</v>
      </c>
      <c r="Y32" s="409" t="s">
        <v>557</v>
      </c>
      <c r="Z32" s="409" t="s">
        <v>528</v>
      </c>
      <c r="AA32" s="409" t="s">
        <v>557</v>
      </c>
      <c r="AB32" s="409" t="s">
        <v>557</v>
      </c>
      <c r="AC32" s="431">
        <f>COUNTIF(K32:AB33,"Si")</f>
        <v>16</v>
      </c>
      <c r="AD32" s="409" t="str">
        <f t="shared" si="11"/>
        <v>Catastrofico</v>
      </c>
      <c r="AE32" s="409" t="s">
        <v>489</v>
      </c>
      <c r="AF32" s="409" t="s">
        <v>785</v>
      </c>
      <c r="AG32" s="382" t="s">
        <v>786</v>
      </c>
      <c r="AH32" s="385">
        <f t="shared" si="12"/>
        <v>0.2</v>
      </c>
      <c r="AI32" s="386" t="str">
        <f t="shared" si="13"/>
        <v>Bajo</v>
      </c>
      <c r="AJ32" s="194" t="s">
        <v>281</v>
      </c>
      <c r="AK32" s="432" t="s">
        <v>787</v>
      </c>
      <c r="AL32" s="194" t="str">
        <f t="shared" si="0"/>
        <v>Probabilidad</v>
      </c>
      <c r="AM32" s="433" t="s">
        <v>105</v>
      </c>
      <c r="AN32" s="433" t="s">
        <v>106</v>
      </c>
      <c r="AO32" s="434" t="str">
        <f t="shared" si="1"/>
        <v>40%</v>
      </c>
      <c r="AP32" s="433" t="s">
        <v>107</v>
      </c>
      <c r="AQ32" s="433" t="s">
        <v>108</v>
      </c>
      <c r="AR32" s="433" t="s">
        <v>109</v>
      </c>
      <c r="AS32" s="435">
        <f t="shared" si="2"/>
        <v>0.24</v>
      </c>
      <c r="AT32" s="436" t="str">
        <f t="shared" si="3"/>
        <v>Baja</v>
      </c>
      <c r="AU32" s="434">
        <f t="shared" si="4"/>
        <v>0.24</v>
      </c>
      <c r="AV32" s="436" t="str">
        <f t="shared" si="5"/>
        <v>Leve</v>
      </c>
      <c r="AW32" s="434">
        <f t="shared" si="6"/>
        <v>0.2</v>
      </c>
      <c r="AX32" s="437" t="str">
        <f t="shared" si="7"/>
        <v>Bajo</v>
      </c>
      <c r="AY32" s="433" t="s">
        <v>110</v>
      </c>
      <c r="AZ32" s="438" t="s">
        <v>787</v>
      </c>
      <c r="BA32" s="194" t="s">
        <v>189</v>
      </c>
      <c r="BB32" s="439">
        <v>45017</v>
      </c>
      <c r="BC32" s="440">
        <v>45261</v>
      </c>
      <c r="BD32" s="438" t="s">
        <v>788</v>
      </c>
      <c r="BE32" s="194">
        <v>1</v>
      </c>
      <c r="BF32" s="194" t="s">
        <v>789</v>
      </c>
      <c r="BG32" s="194">
        <v>1</v>
      </c>
      <c r="BH32" s="193" t="s">
        <v>562</v>
      </c>
      <c r="BI32" s="194">
        <v>1</v>
      </c>
      <c r="BJ32" s="441" t="s">
        <v>563</v>
      </c>
      <c r="BK32" s="442" t="s">
        <v>790</v>
      </c>
      <c r="BL32" s="443"/>
      <c r="BM32" s="396"/>
      <c r="BN32" s="118" t="s">
        <v>790</v>
      </c>
      <c r="BO32" s="419"/>
      <c r="BP32" s="419"/>
      <c r="BQ32" s="419"/>
      <c r="BR32" s="118" t="s">
        <v>791</v>
      </c>
      <c r="BS32" s="407" t="s">
        <v>792</v>
      </c>
      <c r="BT32" s="419"/>
      <c r="BU32" s="118" t="s">
        <v>793</v>
      </c>
      <c r="BV32" s="101"/>
    </row>
    <row r="33" spans="1:74" ht="169.5" customHeight="1">
      <c r="A33" s="194"/>
      <c r="B33" s="193"/>
      <c r="C33" s="193"/>
      <c r="D33" s="193"/>
      <c r="E33" s="193"/>
      <c r="F33" s="193"/>
      <c r="G33" s="193"/>
      <c r="H33" s="194"/>
      <c r="I33" s="408"/>
      <c r="J33" s="383"/>
      <c r="K33" s="383"/>
      <c r="L33" s="383"/>
      <c r="M33" s="383"/>
      <c r="N33" s="383"/>
      <c r="O33" s="383"/>
      <c r="P33" s="383"/>
      <c r="Q33" s="383"/>
      <c r="R33" s="383"/>
      <c r="S33" s="383"/>
      <c r="T33" s="383"/>
      <c r="U33" s="383"/>
      <c r="V33" s="383"/>
      <c r="W33" s="383"/>
      <c r="X33" s="383"/>
      <c r="Y33" s="383"/>
      <c r="Z33" s="383"/>
      <c r="AA33" s="383"/>
      <c r="AB33" s="383"/>
      <c r="AC33" s="384"/>
      <c r="AD33" s="383"/>
      <c r="AE33" s="383"/>
      <c r="AF33" s="383"/>
      <c r="AG33" s="408"/>
      <c r="AH33" s="409"/>
      <c r="AI33" s="410"/>
      <c r="AJ33" s="119" t="s">
        <v>288</v>
      </c>
      <c r="AK33" s="177" t="s">
        <v>794</v>
      </c>
      <c r="AL33" s="119" t="str">
        <f t="shared" si="0"/>
        <v>Probabilidad</v>
      </c>
      <c r="AM33" s="387" t="s">
        <v>105</v>
      </c>
      <c r="AN33" s="387" t="s">
        <v>106</v>
      </c>
      <c r="AO33" s="388" t="str">
        <f t="shared" si="1"/>
        <v>40%</v>
      </c>
      <c r="AP33" s="387" t="s">
        <v>107</v>
      </c>
      <c r="AQ33" s="387" t="s">
        <v>108</v>
      </c>
      <c r="AR33" s="387" t="s">
        <v>109</v>
      </c>
      <c r="AS33" s="389">
        <f t="shared" si="2"/>
        <v>0</v>
      </c>
      <c r="AT33" s="390" t="str">
        <f t="shared" si="3"/>
        <v>Muy Baja</v>
      </c>
      <c r="AU33" s="388">
        <f t="shared" si="4"/>
        <v>0</v>
      </c>
      <c r="AV33" s="390" t="str">
        <f t="shared" si="5"/>
        <v>Leve</v>
      </c>
      <c r="AW33" s="388">
        <f t="shared" si="6"/>
        <v>0</v>
      </c>
      <c r="AX33" s="391" t="str">
        <f t="shared" si="7"/>
        <v>Bajo</v>
      </c>
      <c r="AY33" s="387" t="s">
        <v>110</v>
      </c>
      <c r="AZ33" s="396" t="s">
        <v>794</v>
      </c>
      <c r="BA33" s="119" t="s">
        <v>189</v>
      </c>
      <c r="BB33" s="392">
        <v>45017</v>
      </c>
      <c r="BC33" s="393">
        <v>45261</v>
      </c>
      <c r="BD33" s="396" t="s">
        <v>788</v>
      </c>
      <c r="BE33" s="119">
        <v>2</v>
      </c>
      <c r="BF33" s="119" t="s">
        <v>789</v>
      </c>
      <c r="BG33" s="119">
        <v>2</v>
      </c>
      <c r="BH33" s="118" t="s">
        <v>562</v>
      </c>
      <c r="BI33" s="119">
        <v>2</v>
      </c>
      <c r="BJ33" s="444" t="s">
        <v>563</v>
      </c>
      <c r="BK33" s="445" t="s">
        <v>795</v>
      </c>
      <c r="BL33" s="56"/>
      <c r="BM33" s="419"/>
      <c r="BN33" s="119" t="s">
        <v>795</v>
      </c>
      <c r="BO33" s="419"/>
      <c r="BP33" s="419"/>
      <c r="BQ33" s="419"/>
      <c r="BR33" s="118" t="s">
        <v>791</v>
      </c>
      <c r="BS33" s="407" t="s">
        <v>792</v>
      </c>
      <c r="BT33" s="419"/>
      <c r="BU33" s="118" t="s">
        <v>793</v>
      </c>
      <c r="BV33" s="101"/>
    </row>
    <row r="34" spans="1:74" ht="27.75" customHeight="1">
      <c r="A34" s="33"/>
      <c r="B34" s="33"/>
      <c r="C34" s="33"/>
      <c r="D34" s="33"/>
      <c r="E34" s="33"/>
      <c r="F34" s="2"/>
      <c r="G34" s="337"/>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446"/>
      <c r="BO34" s="2"/>
      <c r="BP34" s="2"/>
      <c r="BQ34" s="2"/>
      <c r="BR34" s="2" t="s">
        <v>796</v>
      </c>
      <c r="BS34" s="2"/>
      <c r="BT34" s="2"/>
      <c r="BU34" s="2"/>
      <c r="BV34" s="2"/>
    </row>
    <row r="35" spans="1:74" ht="16.5" customHeight="1">
      <c r="A35" s="33"/>
      <c r="B35" s="33"/>
      <c r="C35" s="33"/>
      <c r="D35" s="33"/>
      <c r="E35" s="33"/>
      <c r="F35" s="2"/>
      <c r="G35" s="337"/>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447"/>
      <c r="BO35" s="2"/>
      <c r="BP35" s="2"/>
      <c r="BQ35" s="2"/>
      <c r="BR35" s="2"/>
      <c r="BS35" s="2"/>
      <c r="BT35" s="2"/>
      <c r="BU35" s="2"/>
      <c r="BV35" s="2"/>
    </row>
    <row r="36" spans="1:74" ht="16.5" customHeight="1">
      <c r="A36" s="33"/>
      <c r="B36" s="33"/>
      <c r="C36" s="33"/>
      <c r="D36" s="33"/>
      <c r="E36" s="33"/>
      <c r="F36" s="2"/>
      <c r="G36" s="337"/>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ht="16.5" customHeight="1">
      <c r="A37" s="33"/>
      <c r="B37" s="33"/>
      <c r="C37" s="33"/>
      <c r="D37" s="33"/>
      <c r="E37" s="33"/>
      <c r="F37" s="2"/>
      <c r="G37" s="337"/>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ht="16.5" customHeight="1">
      <c r="A38" s="33"/>
      <c r="B38" s="33"/>
      <c r="C38" s="33"/>
      <c r="D38" s="33"/>
      <c r="E38" s="33"/>
      <c r="F38" s="2"/>
      <c r="G38" s="337"/>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ht="16.5" customHeight="1">
      <c r="A39" s="33"/>
      <c r="B39" s="33"/>
      <c r="C39" s="33"/>
      <c r="D39" s="33"/>
      <c r="E39" s="33"/>
      <c r="F39" s="2"/>
      <c r="G39" s="337"/>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ht="16.5" customHeight="1">
      <c r="A40" s="33"/>
      <c r="B40" s="33"/>
      <c r="C40" s="33"/>
      <c r="D40" s="33"/>
      <c r="E40" s="33"/>
      <c r="F40" s="2"/>
      <c r="G40" s="337"/>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ht="16.5" customHeight="1">
      <c r="A41" s="33"/>
      <c r="B41" s="33"/>
      <c r="C41" s="33"/>
      <c r="D41" s="33"/>
      <c r="E41" s="33"/>
      <c r="F41" s="2"/>
      <c r="G41" s="337"/>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ht="16.5" customHeight="1">
      <c r="A42" s="33"/>
      <c r="B42" s="33"/>
      <c r="C42" s="33"/>
      <c r="D42" s="33"/>
      <c r="E42" s="33"/>
      <c r="F42" s="2"/>
      <c r="G42" s="337"/>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ht="16.5" customHeight="1">
      <c r="A43" s="33"/>
      <c r="B43" s="33"/>
      <c r="C43" s="33"/>
      <c r="D43" s="33"/>
      <c r="E43" s="33"/>
      <c r="F43" s="2"/>
      <c r="G43" s="337"/>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ht="16.5" customHeight="1">
      <c r="A44" s="33"/>
      <c r="B44" s="33"/>
      <c r="C44" s="33"/>
      <c r="D44" s="33"/>
      <c r="E44" s="33"/>
      <c r="F44" s="2"/>
      <c r="G44" s="337"/>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ht="16.5" customHeight="1">
      <c r="A45" s="33"/>
      <c r="B45" s="33"/>
      <c r="C45" s="33"/>
      <c r="D45" s="33"/>
      <c r="E45" s="33"/>
      <c r="F45" s="2"/>
      <c r="G45" s="337"/>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ht="16.5" customHeight="1">
      <c r="A46" s="33"/>
      <c r="B46" s="33"/>
      <c r="C46" s="33"/>
      <c r="D46" s="33"/>
      <c r="E46" s="33"/>
      <c r="F46" s="2"/>
      <c r="G46" s="337"/>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ht="16.5" customHeight="1">
      <c r="A47" s="33"/>
      <c r="B47" s="33"/>
      <c r="C47" s="33"/>
      <c r="D47" s="33"/>
      <c r="E47" s="33"/>
      <c r="F47" s="2"/>
      <c r="G47" s="337"/>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ht="16.5" customHeight="1">
      <c r="A48" s="33"/>
      <c r="B48" s="33"/>
      <c r="C48" s="33"/>
      <c r="D48" s="33"/>
      <c r="E48" s="33"/>
      <c r="F48" s="2"/>
      <c r="G48" s="337"/>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ht="16.5" customHeight="1">
      <c r="A49" s="33"/>
      <c r="B49" s="33"/>
      <c r="C49" s="33"/>
      <c r="D49" s="33"/>
      <c r="E49" s="33"/>
      <c r="F49" s="2"/>
      <c r="G49" s="337"/>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ht="16.5" customHeight="1">
      <c r="A50" s="33"/>
      <c r="B50" s="33"/>
      <c r="C50" s="33"/>
      <c r="D50" s="33"/>
      <c r="E50" s="33"/>
      <c r="F50" s="2"/>
      <c r="G50" s="337"/>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6.5" customHeight="1">
      <c r="A51" s="33"/>
      <c r="B51" s="33"/>
      <c r="C51" s="33"/>
      <c r="D51" s="33"/>
      <c r="E51" s="33"/>
      <c r="F51" s="2"/>
      <c r="G51" s="337"/>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6.5" customHeight="1">
      <c r="A52" s="33"/>
      <c r="B52" s="33"/>
      <c r="C52" s="33"/>
      <c r="D52" s="33"/>
      <c r="E52" s="33"/>
      <c r="F52" s="2"/>
      <c r="G52" s="337"/>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ht="16.5" customHeight="1">
      <c r="A53" s="33"/>
      <c r="B53" s="33"/>
      <c r="C53" s="33"/>
      <c r="D53" s="33"/>
      <c r="E53" s="33"/>
      <c r="F53" s="2"/>
      <c r="G53" s="337"/>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ht="16.5" customHeight="1">
      <c r="A54" s="33"/>
      <c r="B54" s="33"/>
      <c r="C54" s="33"/>
      <c r="D54" s="33"/>
      <c r="E54" s="33"/>
      <c r="F54" s="2"/>
      <c r="G54" s="337"/>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ht="16.5" customHeight="1">
      <c r="A55" s="33"/>
      <c r="B55" s="33"/>
      <c r="C55" s="33"/>
      <c r="D55" s="33"/>
      <c r="E55" s="33"/>
      <c r="F55" s="2"/>
      <c r="G55" s="337"/>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row>
    <row r="56" spans="1:74" ht="16.5" customHeight="1">
      <c r="A56" s="33"/>
      <c r="B56" s="33"/>
      <c r="C56" s="33"/>
      <c r="D56" s="33"/>
      <c r="E56" s="33"/>
      <c r="F56" s="2"/>
      <c r="G56" s="337"/>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row>
    <row r="57" spans="1:74" ht="16.5" customHeight="1">
      <c r="A57" s="33"/>
      <c r="B57" s="33"/>
      <c r="C57" s="33"/>
      <c r="D57" s="33"/>
      <c r="E57" s="33"/>
      <c r="F57" s="2"/>
      <c r="G57" s="337"/>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row r="58" spans="1:74" ht="16.5" customHeight="1">
      <c r="A58" s="33"/>
      <c r="B58" s="33"/>
      <c r="C58" s="33"/>
      <c r="D58" s="33"/>
      <c r="E58" s="33"/>
      <c r="F58" s="2"/>
      <c r="G58" s="337"/>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row>
    <row r="59" spans="1:74" ht="16.5" customHeight="1">
      <c r="A59" s="33"/>
      <c r="B59" s="33"/>
      <c r="C59" s="33"/>
      <c r="D59" s="33"/>
      <c r="E59" s="33"/>
      <c r="F59" s="2"/>
      <c r="G59" s="337"/>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0" spans="1:74" ht="16.5" customHeight="1">
      <c r="A60" s="33"/>
      <c r="B60" s="33"/>
      <c r="C60" s="33"/>
      <c r="D60" s="33"/>
      <c r="E60" s="33"/>
      <c r="F60" s="2"/>
      <c r="G60" s="337"/>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ht="16.5" customHeight="1">
      <c r="A61" s="33"/>
      <c r="B61" s="33"/>
      <c r="C61" s="33"/>
      <c r="D61" s="33"/>
      <c r="E61" s="33"/>
      <c r="F61" s="2"/>
      <c r="G61" s="337"/>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customHeight="1">
      <c r="A62" s="33"/>
      <c r="B62" s="33"/>
      <c r="C62" s="33"/>
      <c r="D62" s="33"/>
      <c r="E62" s="33"/>
      <c r="F62" s="2"/>
      <c r="G62" s="337"/>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 customHeight="1">
      <c r="A63" s="33"/>
      <c r="B63" s="33"/>
      <c r="C63" s="33"/>
      <c r="D63" s="33"/>
      <c r="E63" s="33"/>
      <c r="F63" s="2"/>
      <c r="G63" s="337"/>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6.5" customHeight="1">
      <c r="A64" s="33"/>
      <c r="B64" s="33"/>
      <c r="C64" s="33"/>
      <c r="D64" s="33"/>
      <c r="E64" s="33"/>
      <c r="F64" s="2"/>
      <c r="G64" s="337"/>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ht="16.5" customHeight="1">
      <c r="A65" s="33"/>
      <c r="B65" s="33"/>
      <c r="C65" s="33"/>
      <c r="D65" s="33"/>
      <c r="E65" s="33"/>
      <c r="F65" s="2"/>
      <c r="G65" s="337"/>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ht="16.5" customHeight="1">
      <c r="A66" s="33"/>
      <c r="B66" s="33"/>
      <c r="C66" s="33"/>
      <c r="D66" s="33"/>
      <c r="E66" s="33"/>
      <c r="F66" s="2"/>
      <c r="G66" s="337"/>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ht="16.5" customHeight="1">
      <c r="A67" s="33"/>
      <c r="B67" s="33"/>
      <c r="C67" s="33"/>
      <c r="D67" s="33"/>
      <c r="E67" s="33"/>
      <c r="F67" s="2"/>
      <c r="G67" s="337"/>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ht="16.5" customHeight="1">
      <c r="A68" s="33"/>
      <c r="B68" s="33"/>
      <c r="C68" s="33"/>
      <c r="D68" s="33"/>
      <c r="E68" s="33"/>
      <c r="F68" s="2"/>
      <c r="G68" s="337"/>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1:74" ht="16.5" customHeight="1">
      <c r="A69" s="33"/>
      <c r="B69" s="33"/>
      <c r="C69" s="33"/>
      <c r="D69" s="33"/>
      <c r="E69" s="33"/>
      <c r="F69" s="2"/>
      <c r="G69" s="337"/>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1:74" ht="16.5" customHeight="1">
      <c r="A70" s="33"/>
      <c r="B70" s="33"/>
      <c r="C70" s="33"/>
      <c r="D70" s="33"/>
      <c r="E70" s="33"/>
      <c r="F70" s="2"/>
      <c r="G70" s="337"/>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1:74" ht="16.5" customHeight="1">
      <c r="A71" s="33"/>
      <c r="B71" s="33"/>
      <c r="C71" s="33"/>
      <c r="D71" s="33"/>
      <c r="E71" s="33"/>
      <c r="F71" s="2"/>
      <c r="G71" s="337"/>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1:74" ht="16.5" customHeight="1">
      <c r="A72" s="33"/>
      <c r="B72" s="33"/>
      <c r="C72" s="33"/>
      <c r="D72" s="33"/>
      <c r="E72" s="33"/>
      <c r="F72" s="2"/>
      <c r="G72" s="337"/>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1:74" ht="16.5" customHeight="1">
      <c r="A73" s="33"/>
      <c r="B73" s="33"/>
      <c r="C73" s="33"/>
      <c r="D73" s="33"/>
      <c r="E73" s="33"/>
      <c r="F73" s="2"/>
      <c r="G73" s="337"/>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1:74" ht="16.5" customHeight="1">
      <c r="A74" s="33"/>
      <c r="B74" s="33"/>
      <c r="C74" s="33"/>
      <c r="D74" s="33"/>
      <c r="E74" s="33"/>
      <c r="F74" s="2"/>
      <c r="G74" s="337"/>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1:74" ht="16.5" customHeight="1">
      <c r="A75" s="33"/>
      <c r="B75" s="33"/>
      <c r="C75" s="33"/>
      <c r="D75" s="33"/>
      <c r="E75" s="33"/>
      <c r="F75" s="2"/>
      <c r="G75" s="337"/>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1:74" ht="16.5" customHeight="1">
      <c r="A76" s="33"/>
      <c r="B76" s="33"/>
      <c r="C76" s="33"/>
      <c r="D76" s="33"/>
      <c r="E76" s="33"/>
      <c r="F76" s="2"/>
      <c r="G76" s="337"/>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1:74" ht="16.5" customHeight="1">
      <c r="A77" s="33"/>
      <c r="B77" s="33"/>
      <c r="C77" s="33"/>
      <c r="D77" s="33"/>
      <c r="E77" s="33"/>
      <c r="F77" s="2"/>
      <c r="G77" s="337"/>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1:74" ht="16.5" customHeight="1">
      <c r="A78" s="33"/>
      <c r="B78" s="33"/>
      <c r="C78" s="33"/>
      <c r="D78" s="33"/>
      <c r="E78" s="33"/>
      <c r="F78" s="2"/>
      <c r="G78" s="337"/>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1:74" ht="16.5" customHeight="1">
      <c r="A79" s="33"/>
      <c r="B79" s="33"/>
      <c r="C79" s="33"/>
      <c r="D79" s="33"/>
      <c r="E79" s="33"/>
      <c r="F79" s="2"/>
      <c r="G79" s="337"/>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1:74" ht="16.5" customHeight="1">
      <c r="A80" s="33"/>
      <c r="B80" s="33"/>
      <c r="C80" s="33"/>
      <c r="D80" s="33"/>
      <c r="E80" s="33"/>
      <c r="F80" s="2"/>
      <c r="G80" s="337"/>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ht="16.5" customHeight="1">
      <c r="A81" s="33"/>
      <c r="B81" s="33"/>
      <c r="C81" s="33"/>
      <c r="D81" s="33"/>
      <c r="E81" s="33"/>
      <c r="F81" s="2"/>
      <c r="G81" s="337"/>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ht="16.5" customHeight="1">
      <c r="A82" s="33"/>
      <c r="B82" s="33"/>
      <c r="C82" s="33"/>
      <c r="D82" s="33"/>
      <c r="E82" s="33"/>
      <c r="F82" s="2"/>
      <c r="G82" s="337"/>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ht="16.5" customHeight="1">
      <c r="A83" s="33"/>
      <c r="B83" s="33"/>
      <c r="C83" s="33"/>
      <c r="D83" s="33"/>
      <c r="E83" s="33"/>
      <c r="F83" s="2"/>
      <c r="G83" s="337"/>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ht="16.5" customHeight="1">
      <c r="A84" s="33"/>
      <c r="B84" s="33"/>
      <c r="C84" s="33"/>
      <c r="D84" s="33"/>
      <c r="E84" s="33"/>
      <c r="F84" s="2"/>
      <c r="G84" s="337"/>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ht="16.5" customHeight="1">
      <c r="A85" s="33"/>
      <c r="B85" s="33"/>
      <c r="C85" s="33"/>
      <c r="D85" s="33"/>
      <c r="E85" s="33"/>
      <c r="F85" s="2"/>
      <c r="G85" s="337"/>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ht="16.5" customHeight="1">
      <c r="A86" s="33"/>
      <c r="B86" s="33"/>
      <c r="C86" s="33"/>
      <c r="D86" s="33"/>
      <c r="E86" s="33"/>
      <c r="F86" s="2"/>
      <c r="G86" s="337"/>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ht="16.5" customHeight="1">
      <c r="A87" s="33"/>
      <c r="B87" s="33"/>
      <c r="C87" s="33"/>
      <c r="D87" s="33"/>
      <c r="E87" s="33"/>
      <c r="F87" s="2"/>
      <c r="G87" s="337"/>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ht="16.5" customHeight="1">
      <c r="A88" s="33"/>
      <c r="B88" s="33"/>
      <c r="C88" s="33"/>
      <c r="D88" s="33"/>
      <c r="E88" s="33"/>
      <c r="F88" s="2"/>
      <c r="G88" s="337"/>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ht="16.5" customHeight="1">
      <c r="A89" s="33"/>
      <c r="B89" s="33"/>
      <c r="C89" s="33"/>
      <c r="D89" s="33"/>
      <c r="E89" s="33"/>
      <c r="F89" s="2"/>
      <c r="G89" s="337"/>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ht="16.5" customHeight="1">
      <c r="A90" s="33"/>
      <c r="B90" s="33"/>
      <c r="C90" s="33"/>
      <c r="D90" s="33"/>
      <c r="E90" s="33"/>
      <c r="F90" s="2"/>
      <c r="G90" s="337"/>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ht="16.5" customHeight="1">
      <c r="A91" s="33"/>
      <c r="B91" s="33"/>
      <c r="C91" s="33"/>
      <c r="D91" s="33"/>
      <c r="E91" s="33"/>
      <c r="F91" s="2"/>
      <c r="G91" s="337"/>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ht="16.5" customHeight="1">
      <c r="A92" s="33"/>
      <c r="B92" s="33"/>
      <c r="C92" s="33"/>
      <c r="D92" s="33"/>
      <c r="E92" s="33"/>
      <c r="F92" s="2"/>
      <c r="G92" s="337"/>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ht="16.5" customHeight="1">
      <c r="A93" s="33"/>
      <c r="B93" s="33"/>
      <c r="C93" s="33"/>
      <c r="D93" s="33"/>
      <c r="E93" s="33"/>
      <c r="F93" s="2"/>
      <c r="G93" s="337"/>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ht="16.5" customHeight="1">
      <c r="A94" s="33"/>
      <c r="B94" s="33"/>
      <c r="C94" s="33"/>
      <c r="D94" s="33"/>
      <c r="E94" s="33"/>
      <c r="F94" s="2"/>
      <c r="G94" s="337"/>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ht="16.5" customHeight="1">
      <c r="A95" s="33"/>
      <c r="B95" s="33"/>
      <c r="C95" s="33"/>
      <c r="D95" s="33"/>
      <c r="E95" s="33"/>
      <c r="F95" s="2"/>
      <c r="G95" s="337"/>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ht="16.5" customHeight="1">
      <c r="A96" s="33"/>
      <c r="B96" s="33"/>
      <c r="C96" s="33"/>
      <c r="D96" s="33"/>
      <c r="E96" s="33"/>
      <c r="F96" s="2"/>
      <c r="G96" s="337"/>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ht="16.5" customHeight="1">
      <c r="A97" s="33"/>
      <c r="B97" s="33"/>
      <c r="C97" s="33"/>
      <c r="D97" s="33"/>
      <c r="E97" s="33"/>
      <c r="F97" s="2"/>
      <c r="G97" s="337"/>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ht="16.5" customHeight="1">
      <c r="A98" s="33"/>
      <c r="B98" s="33"/>
      <c r="C98" s="33"/>
      <c r="D98" s="33"/>
      <c r="E98" s="33"/>
      <c r="F98" s="2"/>
      <c r="G98" s="337"/>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ht="16.5" customHeight="1">
      <c r="A99" s="33"/>
      <c r="B99" s="33"/>
      <c r="C99" s="33"/>
      <c r="D99" s="33"/>
      <c r="E99" s="33"/>
      <c r="F99" s="2"/>
      <c r="G99" s="337"/>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ht="16.5" customHeight="1">
      <c r="A100" s="33"/>
      <c r="B100" s="33"/>
      <c r="C100" s="33"/>
      <c r="D100" s="33"/>
      <c r="E100" s="33"/>
      <c r="F100" s="2"/>
      <c r="G100" s="33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ht="16.5" customHeight="1">
      <c r="A101" s="33"/>
      <c r="B101" s="33"/>
      <c r="C101" s="33"/>
      <c r="D101" s="33"/>
      <c r="E101" s="33"/>
      <c r="F101" s="2"/>
      <c r="G101" s="33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ht="16.5" customHeight="1">
      <c r="A102" s="33"/>
      <c r="B102" s="33"/>
      <c r="C102" s="33"/>
      <c r="D102" s="33"/>
      <c r="E102" s="33"/>
      <c r="F102" s="2"/>
      <c r="G102" s="33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ht="16.5" customHeight="1">
      <c r="A103" s="33"/>
      <c r="B103" s="33"/>
      <c r="C103" s="33"/>
      <c r="D103" s="33"/>
      <c r="E103" s="33"/>
      <c r="F103" s="2"/>
      <c r="G103" s="33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ht="16.5" customHeight="1">
      <c r="A104" s="33"/>
      <c r="B104" s="33"/>
      <c r="C104" s="33"/>
      <c r="D104" s="33"/>
      <c r="E104" s="33"/>
      <c r="F104" s="2"/>
      <c r="G104" s="33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ht="16.5" customHeight="1">
      <c r="A105" s="33"/>
      <c r="B105" s="33"/>
      <c r="C105" s="33"/>
      <c r="D105" s="33"/>
      <c r="E105" s="33"/>
      <c r="F105" s="2"/>
      <c r="G105" s="33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ht="16.5" customHeight="1">
      <c r="A106" s="33"/>
      <c r="B106" s="33"/>
      <c r="C106" s="33"/>
      <c r="D106" s="33"/>
      <c r="E106" s="33"/>
      <c r="F106" s="2"/>
      <c r="G106" s="33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ht="16.5" customHeight="1">
      <c r="A107" s="33"/>
      <c r="B107" s="33"/>
      <c r="C107" s="33"/>
      <c r="D107" s="33"/>
      <c r="E107" s="33"/>
      <c r="F107" s="2"/>
      <c r="G107" s="33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ht="16.5" customHeight="1">
      <c r="A108" s="33"/>
      <c r="B108" s="33"/>
      <c r="C108" s="33"/>
      <c r="D108" s="33"/>
      <c r="E108" s="33"/>
      <c r="F108" s="2"/>
      <c r="G108" s="33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ht="16.5" customHeight="1">
      <c r="A109" s="33"/>
      <c r="B109" s="33"/>
      <c r="C109" s="33"/>
      <c r="D109" s="33"/>
      <c r="E109" s="33"/>
      <c r="F109" s="2"/>
      <c r="G109" s="33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ht="16.5" customHeight="1">
      <c r="A110" s="33"/>
      <c r="B110" s="33"/>
      <c r="C110" s="33"/>
      <c r="D110" s="33"/>
      <c r="E110" s="33"/>
      <c r="F110" s="2"/>
      <c r="G110" s="33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ht="16.5" customHeight="1">
      <c r="A111" s="33"/>
      <c r="B111" s="33"/>
      <c r="C111" s="33"/>
      <c r="D111" s="33"/>
      <c r="E111" s="33"/>
      <c r="F111" s="2"/>
      <c r="G111" s="33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ht="16.5" customHeight="1">
      <c r="A112" s="33"/>
      <c r="B112" s="33"/>
      <c r="C112" s="33"/>
      <c r="D112" s="33"/>
      <c r="E112" s="33"/>
      <c r="F112" s="2"/>
      <c r="G112" s="33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ht="16.5" customHeight="1">
      <c r="A113" s="33"/>
      <c r="B113" s="33"/>
      <c r="C113" s="33"/>
      <c r="D113" s="33"/>
      <c r="E113" s="33"/>
      <c r="F113" s="2"/>
      <c r="G113" s="33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ht="16.5" customHeight="1">
      <c r="A114" s="33"/>
      <c r="B114" s="33"/>
      <c r="C114" s="33"/>
      <c r="D114" s="33"/>
      <c r="E114" s="33"/>
      <c r="F114" s="2"/>
      <c r="G114" s="33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ht="16.5" customHeight="1">
      <c r="A115" s="33"/>
      <c r="B115" s="33"/>
      <c r="C115" s="33"/>
      <c r="D115" s="33"/>
      <c r="E115" s="33"/>
      <c r="F115" s="2"/>
      <c r="G115" s="33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ht="16.5" customHeight="1">
      <c r="A116" s="33"/>
      <c r="B116" s="33"/>
      <c r="C116" s="33"/>
      <c r="D116" s="33"/>
      <c r="E116" s="33"/>
      <c r="F116" s="2"/>
      <c r="G116" s="33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ht="16.5" customHeight="1">
      <c r="A117" s="33"/>
      <c r="B117" s="33"/>
      <c r="C117" s="33"/>
      <c r="D117" s="33"/>
      <c r="E117" s="33"/>
      <c r="F117" s="2"/>
      <c r="G117" s="33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ht="16.5" customHeight="1">
      <c r="A118" s="33"/>
      <c r="B118" s="33"/>
      <c r="C118" s="33"/>
      <c r="D118" s="33"/>
      <c r="E118" s="33"/>
      <c r="F118" s="2"/>
      <c r="G118" s="33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ht="16.5" customHeight="1">
      <c r="A119" s="33"/>
      <c r="B119" s="33"/>
      <c r="C119" s="33"/>
      <c r="D119" s="33"/>
      <c r="E119" s="33"/>
      <c r="F119" s="2"/>
      <c r="G119" s="33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ht="16.5" customHeight="1">
      <c r="A120" s="33"/>
      <c r="B120" s="33"/>
      <c r="C120" s="33"/>
      <c r="D120" s="33"/>
      <c r="E120" s="33"/>
      <c r="F120" s="2"/>
      <c r="G120" s="33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ht="16.5" customHeight="1">
      <c r="A121" s="33"/>
      <c r="B121" s="33"/>
      <c r="C121" s="33"/>
      <c r="D121" s="33"/>
      <c r="E121" s="33"/>
      <c r="F121" s="2"/>
      <c r="G121" s="33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ht="16.5" customHeight="1">
      <c r="A122" s="33"/>
      <c r="B122" s="33"/>
      <c r="C122" s="33"/>
      <c r="D122" s="33"/>
      <c r="E122" s="33"/>
      <c r="F122" s="2"/>
      <c r="G122" s="33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ht="16.5" customHeight="1">
      <c r="A123" s="33"/>
      <c r="B123" s="33"/>
      <c r="C123" s="33"/>
      <c r="D123" s="33"/>
      <c r="E123" s="33"/>
      <c r="F123" s="2"/>
      <c r="G123" s="33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ht="16.5" customHeight="1">
      <c r="A124" s="33"/>
      <c r="B124" s="33"/>
      <c r="C124" s="33"/>
      <c r="D124" s="33"/>
      <c r="E124" s="33"/>
      <c r="F124" s="2"/>
      <c r="G124" s="33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ht="16.5" customHeight="1">
      <c r="A125" s="33"/>
      <c r="B125" s="33"/>
      <c r="C125" s="33"/>
      <c r="D125" s="33"/>
      <c r="E125" s="33"/>
      <c r="F125" s="2"/>
      <c r="G125" s="33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ht="16.5" customHeight="1">
      <c r="A126" s="33"/>
      <c r="B126" s="33"/>
      <c r="C126" s="33"/>
      <c r="D126" s="33"/>
      <c r="E126" s="33"/>
      <c r="F126" s="2"/>
      <c r="G126" s="33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ht="16.5" customHeight="1">
      <c r="A127" s="33"/>
      <c r="B127" s="33"/>
      <c r="C127" s="33"/>
      <c r="D127" s="33"/>
      <c r="E127" s="33"/>
      <c r="F127" s="2"/>
      <c r="G127" s="33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ht="16.5" customHeight="1">
      <c r="A128" s="33"/>
      <c r="B128" s="33"/>
      <c r="C128" s="33"/>
      <c r="D128" s="33"/>
      <c r="E128" s="33"/>
      <c r="F128" s="2"/>
      <c r="G128" s="33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ht="16.5" customHeight="1">
      <c r="A129" s="33"/>
      <c r="B129" s="33"/>
      <c r="C129" s="33"/>
      <c r="D129" s="33"/>
      <c r="E129" s="33"/>
      <c r="F129" s="2"/>
      <c r="G129" s="33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ht="16.5" customHeight="1">
      <c r="A130" s="33"/>
      <c r="B130" s="33"/>
      <c r="C130" s="33"/>
      <c r="D130" s="33"/>
      <c r="E130" s="33"/>
      <c r="F130" s="2"/>
      <c r="G130" s="33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ht="16.5" customHeight="1">
      <c r="A131" s="33"/>
      <c r="B131" s="33"/>
      <c r="C131" s="33"/>
      <c r="D131" s="33"/>
      <c r="E131" s="33"/>
      <c r="F131" s="2"/>
      <c r="G131" s="33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ht="16.5" customHeight="1">
      <c r="A132" s="33"/>
      <c r="B132" s="33"/>
      <c r="C132" s="33"/>
      <c r="D132" s="33"/>
      <c r="E132" s="33"/>
      <c r="F132" s="2"/>
      <c r="G132" s="33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ht="16.5" customHeight="1">
      <c r="A133" s="33"/>
      <c r="B133" s="33"/>
      <c r="C133" s="33"/>
      <c r="D133" s="33"/>
      <c r="E133" s="33"/>
      <c r="F133" s="2"/>
      <c r="G133" s="33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ht="16.5" customHeight="1">
      <c r="A134" s="33"/>
      <c r="B134" s="33"/>
      <c r="C134" s="33"/>
      <c r="D134" s="33"/>
      <c r="E134" s="33"/>
      <c r="F134" s="2"/>
      <c r="G134" s="33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ht="16.5" customHeight="1">
      <c r="A135" s="33"/>
      <c r="B135" s="33"/>
      <c r="C135" s="33"/>
      <c r="D135" s="33"/>
      <c r="E135" s="33"/>
      <c r="F135" s="2"/>
      <c r="G135" s="33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ht="16.5" customHeight="1">
      <c r="A136" s="33"/>
      <c r="B136" s="33"/>
      <c r="C136" s="33"/>
      <c r="D136" s="33"/>
      <c r="E136" s="33"/>
      <c r="F136" s="2"/>
      <c r="G136" s="33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ht="16.5" customHeight="1">
      <c r="A137" s="33"/>
      <c r="B137" s="33"/>
      <c r="C137" s="33"/>
      <c r="D137" s="33"/>
      <c r="E137" s="33"/>
      <c r="F137" s="2"/>
      <c r="G137" s="33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ht="16.5" customHeight="1">
      <c r="A138" s="33"/>
      <c r="B138" s="33"/>
      <c r="C138" s="33"/>
      <c r="D138" s="33"/>
      <c r="E138" s="33"/>
      <c r="F138" s="2"/>
      <c r="G138" s="33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ht="16.5" customHeight="1">
      <c r="A139" s="33"/>
      <c r="B139" s="33"/>
      <c r="C139" s="33"/>
      <c r="D139" s="33"/>
      <c r="E139" s="33"/>
      <c r="F139" s="2"/>
      <c r="G139" s="33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ht="16.5" customHeight="1">
      <c r="A140" s="33"/>
      <c r="B140" s="33"/>
      <c r="C140" s="33"/>
      <c r="D140" s="33"/>
      <c r="E140" s="33"/>
      <c r="F140" s="2"/>
      <c r="G140" s="33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ht="16.5" customHeight="1">
      <c r="A141" s="33"/>
      <c r="B141" s="33"/>
      <c r="C141" s="33"/>
      <c r="D141" s="33"/>
      <c r="E141" s="33"/>
      <c r="F141" s="2"/>
      <c r="G141" s="33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ht="16.5" customHeight="1">
      <c r="A142" s="33"/>
      <c r="B142" s="33"/>
      <c r="C142" s="33"/>
      <c r="D142" s="33"/>
      <c r="E142" s="33"/>
      <c r="F142" s="2"/>
      <c r="G142" s="33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ht="16.5" customHeight="1">
      <c r="A143" s="33"/>
      <c r="B143" s="33"/>
      <c r="C143" s="33"/>
      <c r="D143" s="33"/>
      <c r="E143" s="33"/>
      <c r="F143" s="2"/>
      <c r="G143" s="33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ht="16.5" customHeight="1">
      <c r="A144" s="33"/>
      <c r="B144" s="33"/>
      <c r="C144" s="33"/>
      <c r="D144" s="33"/>
      <c r="E144" s="33"/>
      <c r="F144" s="2"/>
      <c r="G144" s="33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74" ht="16.5" customHeight="1">
      <c r="A145" s="33"/>
      <c r="B145" s="33"/>
      <c r="C145" s="33"/>
      <c r="D145" s="33"/>
      <c r="E145" s="33"/>
      <c r="F145" s="2"/>
      <c r="G145" s="33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74" ht="16.5" customHeight="1">
      <c r="A146" s="33"/>
      <c r="B146" s="33"/>
      <c r="C146" s="33"/>
      <c r="D146" s="33"/>
      <c r="E146" s="33"/>
      <c r="F146" s="2"/>
      <c r="G146" s="33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74" ht="16.5" customHeight="1">
      <c r="A147" s="33"/>
      <c r="B147" s="33"/>
      <c r="C147" s="33"/>
      <c r="D147" s="33"/>
      <c r="E147" s="33"/>
      <c r="F147" s="2"/>
      <c r="G147" s="33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74" ht="16.5" customHeight="1">
      <c r="A148" s="33"/>
      <c r="B148" s="33"/>
      <c r="C148" s="33"/>
      <c r="D148" s="33"/>
      <c r="E148" s="33"/>
      <c r="F148" s="2"/>
      <c r="G148" s="33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row>
    <row r="149" spans="1:74" ht="16.5" customHeight="1">
      <c r="A149" s="33"/>
      <c r="B149" s="33"/>
      <c r="C149" s="33"/>
      <c r="D149" s="33"/>
      <c r="E149" s="33"/>
      <c r="F149" s="2"/>
      <c r="G149" s="33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row>
    <row r="150" spans="1:74" ht="16.5" customHeight="1">
      <c r="A150" s="33"/>
      <c r="B150" s="33"/>
      <c r="C150" s="33"/>
      <c r="D150" s="33"/>
      <c r="E150" s="33"/>
      <c r="F150" s="2"/>
      <c r="G150" s="33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row>
    <row r="151" spans="1:74" ht="16.5" customHeight="1">
      <c r="A151" s="33"/>
      <c r="B151" s="33"/>
      <c r="C151" s="33"/>
      <c r="D151" s="33"/>
      <c r="E151" s="33"/>
      <c r="F151" s="2"/>
      <c r="G151" s="33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row>
    <row r="152" spans="1:74" ht="16.5" customHeight="1">
      <c r="A152" s="33"/>
      <c r="B152" s="33"/>
      <c r="C152" s="33"/>
      <c r="D152" s="33"/>
      <c r="E152" s="33"/>
      <c r="F152" s="2"/>
      <c r="G152" s="33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row>
    <row r="153" spans="1:74" ht="16.5" customHeight="1">
      <c r="A153" s="33"/>
      <c r="B153" s="33"/>
      <c r="C153" s="33"/>
      <c r="D153" s="33"/>
      <c r="E153" s="33"/>
      <c r="F153" s="2"/>
      <c r="G153" s="33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row>
    <row r="154" spans="1:74" ht="16.5" customHeight="1">
      <c r="A154" s="33"/>
      <c r="B154" s="33"/>
      <c r="C154" s="33"/>
      <c r="D154" s="33"/>
      <c r="E154" s="33"/>
      <c r="F154" s="2"/>
      <c r="G154" s="33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row>
    <row r="155" spans="1:74" ht="16.5" customHeight="1">
      <c r="A155" s="33"/>
      <c r="B155" s="33"/>
      <c r="C155" s="33"/>
      <c r="D155" s="33"/>
      <c r="E155" s="33"/>
      <c r="F155" s="2"/>
      <c r="G155" s="33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row>
    <row r="156" spans="1:74" ht="16.5" customHeight="1">
      <c r="A156" s="33"/>
      <c r="B156" s="33"/>
      <c r="C156" s="33"/>
      <c r="D156" s="33"/>
      <c r="E156" s="33"/>
      <c r="F156" s="2"/>
      <c r="G156" s="33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row>
    <row r="157" spans="1:74" ht="16.5" customHeight="1">
      <c r="A157" s="33"/>
      <c r="B157" s="33"/>
      <c r="C157" s="33"/>
      <c r="D157" s="33"/>
      <c r="E157" s="33"/>
      <c r="F157" s="2"/>
      <c r="G157" s="33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row>
    <row r="158" spans="1:74" ht="16.5" customHeight="1">
      <c r="A158" s="33"/>
      <c r="B158" s="33"/>
      <c r="C158" s="33"/>
      <c r="D158" s="33"/>
      <c r="E158" s="33"/>
      <c r="F158" s="2"/>
      <c r="G158" s="33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row>
    <row r="159" spans="1:74" ht="16.5" customHeight="1">
      <c r="A159" s="33"/>
      <c r="B159" s="33"/>
      <c r="C159" s="33"/>
      <c r="D159" s="33"/>
      <c r="E159" s="33"/>
      <c r="F159" s="2"/>
      <c r="G159" s="33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row>
    <row r="160" spans="1:74" ht="16.5" customHeight="1">
      <c r="A160" s="33"/>
      <c r="B160" s="33"/>
      <c r="C160" s="33"/>
      <c r="D160" s="33"/>
      <c r="E160" s="33"/>
      <c r="F160" s="2"/>
      <c r="G160" s="33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row>
    <row r="161" spans="1:74" ht="16.5" customHeight="1">
      <c r="A161" s="33"/>
      <c r="B161" s="33"/>
      <c r="C161" s="33"/>
      <c r="D161" s="33"/>
      <c r="E161" s="33"/>
      <c r="F161" s="2"/>
      <c r="G161" s="33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row>
    <row r="162" spans="1:74" ht="16.5" customHeight="1">
      <c r="A162" s="33"/>
      <c r="B162" s="33"/>
      <c r="C162" s="33"/>
      <c r="D162" s="33"/>
      <c r="E162" s="33"/>
      <c r="F162" s="2"/>
      <c r="G162" s="33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row>
    <row r="163" spans="1:74" ht="16.5" customHeight="1">
      <c r="A163" s="33"/>
      <c r="B163" s="33"/>
      <c r="C163" s="33"/>
      <c r="D163" s="33"/>
      <c r="E163" s="33"/>
      <c r="F163" s="2"/>
      <c r="G163" s="33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row>
    <row r="164" spans="1:74" ht="16.5" customHeight="1">
      <c r="A164" s="33"/>
      <c r="B164" s="33"/>
      <c r="C164" s="33"/>
      <c r="D164" s="33"/>
      <c r="E164" s="33"/>
      <c r="F164" s="2"/>
      <c r="G164" s="33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row>
    <row r="165" spans="1:74" ht="16.5" customHeight="1">
      <c r="A165" s="33"/>
      <c r="B165" s="33"/>
      <c r="C165" s="33"/>
      <c r="D165" s="33"/>
      <c r="E165" s="33"/>
      <c r="F165" s="2"/>
      <c r="G165" s="33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row>
    <row r="166" spans="1:74" ht="16.5" customHeight="1">
      <c r="A166" s="33"/>
      <c r="B166" s="33"/>
      <c r="C166" s="33"/>
      <c r="D166" s="33"/>
      <c r="E166" s="33"/>
      <c r="F166" s="2"/>
      <c r="G166" s="33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row>
    <row r="167" spans="1:74" ht="16.5" customHeight="1">
      <c r="A167" s="33"/>
      <c r="B167" s="33"/>
      <c r="C167" s="33"/>
      <c r="D167" s="33"/>
      <c r="E167" s="33"/>
      <c r="F167" s="2"/>
      <c r="G167" s="33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row>
    <row r="168" spans="1:74" ht="16.5" customHeight="1">
      <c r="A168" s="33"/>
      <c r="B168" s="33"/>
      <c r="C168" s="33"/>
      <c r="D168" s="33"/>
      <c r="E168" s="33"/>
      <c r="F168" s="2"/>
      <c r="G168" s="33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row>
    <row r="169" spans="1:74" ht="16.5" customHeight="1">
      <c r="A169" s="33"/>
      <c r="B169" s="33"/>
      <c r="C169" s="33"/>
      <c r="D169" s="33"/>
      <c r="E169" s="33"/>
      <c r="F169" s="2"/>
      <c r="G169" s="33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row>
    <row r="170" spans="1:74" ht="16.5" customHeight="1">
      <c r="A170" s="33"/>
      <c r="B170" s="33"/>
      <c r="C170" s="33"/>
      <c r="D170" s="33"/>
      <c r="E170" s="33"/>
      <c r="F170" s="2"/>
      <c r="G170" s="33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row>
    <row r="171" spans="1:74" ht="16.5" customHeight="1">
      <c r="A171" s="33"/>
      <c r="B171" s="33"/>
      <c r="C171" s="33"/>
      <c r="D171" s="33"/>
      <c r="E171" s="33"/>
      <c r="F171" s="2"/>
      <c r="G171" s="33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row>
    <row r="172" spans="1:74" ht="16.5" customHeight="1">
      <c r="A172" s="33"/>
      <c r="B172" s="33"/>
      <c r="C172" s="33"/>
      <c r="D172" s="33"/>
      <c r="E172" s="33"/>
      <c r="F172" s="2"/>
      <c r="G172" s="33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row>
    <row r="173" spans="1:74" ht="16.5" customHeight="1">
      <c r="A173" s="33"/>
      <c r="B173" s="33"/>
      <c r="C173" s="33"/>
      <c r="D173" s="33"/>
      <c r="E173" s="33"/>
      <c r="F173" s="2"/>
      <c r="G173" s="33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row>
    <row r="174" spans="1:74" ht="16.5" customHeight="1">
      <c r="A174" s="33"/>
      <c r="B174" s="33"/>
      <c r="C174" s="33"/>
      <c r="D174" s="33"/>
      <c r="E174" s="33"/>
      <c r="F174" s="2"/>
      <c r="G174" s="33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row>
    <row r="175" spans="1:74" ht="16.5" customHeight="1">
      <c r="A175" s="33"/>
      <c r="B175" s="33"/>
      <c r="C175" s="33"/>
      <c r="D175" s="33"/>
      <c r="E175" s="33"/>
      <c r="F175" s="2"/>
      <c r="G175" s="33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row>
    <row r="176" spans="1:74" ht="16.5" customHeight="1">
      <c r="A176" s="33"/>
      <c r="B176" s="33"/>
      <c r="C176" s="33"/>
      <c r="D176" s="33"/>
      <c r="E176" s="33"/>
      <c r="F176" s="2"/>
      <c r="G176" s="33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row>
    <row r="177" spans="1:74" ht="16.5" customHeight="1">
      <c r="A177" s="33"/>
      <c r="B177" s="33"/>
      <c r="C177" s="33"/>
      <c r="D177" s="33"/>
      <c r="E177" s="33"/>
      <c r="F177" s="2"/>
      <c r="G177" s="33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row>
    <row r="178" spans="1:74" ht="16.5" customHeight="1">
      <c r="A178" s="33"/>
      <c r="B178" s="33"/>
      <c r="C178" s="33"/>
      <c r="D178" s="33"/>
      <c r="E178" s="33"/>
      <c r="F178" s="2"/>
      <c r="G178" s="33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row>
    <row r="179" spans="1:74" ht="16.5" customHeight="1">
      <c r="A179" s="33"/>
      <c r="B179" s="33"/>
      <c r="C179" s="33"/>
      <c r="D179" s="33"/>
      <c r="E179" s="33"/>
      <c r="F179" s="2"/>
      <c r="G179" s="33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row>
    <row r="180" spans="1:74" ht="16.5" customHeight="1">
      <c r="A180" s="33"/>
      <c r="B180" s="33"/>
      <c r="C180" s="33"/>
      <c r="D180" s="33"/>
      <c r="E180" s="33"/>
      <c r="F180" s="2"/>
      <c r="G180" s="33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row>
    <row r="181" spans="1:74" ht="16.5" customHeight="1">
      <c r="A181" s="33"/>
      <c r="B181" s="33"/>
      <c r="C181" s="33"/>
      <c r="D181" s="33"/>
      <c r="E181" s="33"/>
      <c r="F181" s="2"/>
      <c r="G181" s="33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row>
    <row r="182" spans="1:74" ht="16.5" customHeight="1">
      <c r="A182" s="33"/>
      <c r="B182" s="33"/>
      <c r="C182" s="33"/>
      <c r="D182" s="33"/>
      <c r="E182" s="33"/>
      <c r="F182" s="2"/>
      <c r="G182" s="33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row>
    <row r="183" spans="1:74" ht="16.5" customHeight="1">
      <c r="A183" s="33"/>
      <c r="B183" s="33"/>
      <c r="C183" s="33"/>
      <c r="D183" s="33"/>
      <c r="E183" s="33"/>
      <c r="F183" s="2"/>
      <c r="G183" s="33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row>
    <row r="184" spans="1:74" ht="16.5" customHeight="1">
      <c r="A184" s="33"/>
      <c r="B184" s="33"/>
      <c r="C184" s="33"/>
      <c r="D184" s="33"/>
      <c r="E184" s="33"/>
      <c r="F184" s="2"/>
      <c r="G184" s="33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row>
    <row r="185" spans="1:74" ht="16.5" customHeight="1">
      <c r="A185" s="33"/>
      <c r="B185" s="33"/>
      <c r="C185" s="33"/>
      <c r="D185" s="33"/>
      <c r="E185" s="33"/>
      <c r="F185" s="2"/>
      <c r="G185" s="33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row>
    <row r="186" spans="1:74" ht="16.5" customHeight="1">
      <c r="A186" s="33"/>
      <c r="B186" s="33"/>
      <c r="C186" s="33"/>
      <c r="D186" s="33"/>
      <c r="E186" s="33"/>
      <c r="F186" s="2"/>
      <c r="G186" s="33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row>
    <row r="187" spans="1:74" ht="16.5" customHeight="1">
      <c r="A187" s="33"/>
      <c r="B187" s="33"/>
      <c r="C187" s="33"/>
      <c r="D187" s="33"/>
      <c r="E187" s="33"/>
      <c r="F187" s="2"/>
      <c r="G187" s="33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row>
    <row r="188" spans="1:74" ht="16.5" customHeight="1">
      <c r="A188" s="33"/>
      <c r="B188" s="33"/>
      <c r="C188" s="33"/>
      <c r="D188" s="33"/>
      <c r="E188" s="33"/>
      <c r="F188" s="2"/>
      <c r="G188" s="3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row>
    <row r="189" spans="1:74" ht="16.5" customHeight="1">
      <c r="A189" s="33"/>
      <c r="B189" s="33"/>
      <c r="C189" s="33"/>
      <c r="D189" s="33"/>
      <c r="E189" s="33"/>
      <c r="F189" s="2"/>
      <c r="G189" s="33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row>
    <row r="190" spans="1:74" ht="16.5" customHeight="1">
      <c r="A190" s="33"/>
      <c r="B190" s="33"/>
      <c r="C190" s="33"/>
      <c r="D190" s="33"/>
      <c r="E190" s="33"/>
      <c r="F190" s="2"/>
      <c r="G190" s="33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row>
    <row r="191" spans="1:74" ht="16.5" customHeight="1">
      <c r="A191" s="33"/>
      <c r="B191" s="33"/>
      <c r="C191" s="33"/>
      <c r="D191" s="33"/>
      <c r="E191" s="33"/>
      <c r="F191" s="2"/>
      <c r="G191" s="33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row>
    <row r="192" spans="1:74" ht="16.5" customHeight="1">
      <c r="A192" s="33"/>
      <c r="B192" s="33"/>
      <c r="C192" s="33"/>
      <c r="D192" s="33"/>
      <c r="E192" s="33"/>
      <c r="F192" s="2"/>
      <c r="G192" s="33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ht="16.5" customHeight="1">
      <c r="A193" s="33"/>
      <c r="B193" s="33"/>
      <c r="C193" s="33"/>
      <c r="D193" s="33"/>
      <c r="E193" s="33"/>
      <c r="F193" s="2"/>
      <c r="G193" s="33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ht="16.5" customHeight="1">
      <c r="A194" s="33"/>
      <c r="B194" s="33"/>
      <c r="C194" s="33"/>
      <c r="D194" s="33"/>
      <c r="E194" s="33"/>
      <c r="F194" s="2"/>
      <c r="G194" s="33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ht="16.5" customHeight="1">
      <c r="A195" s="33"/>
      <c r="B195" s="33"/>
      <c r="C195" s="33"/>
      <c r="D195" s="33"/>
      <c r="E195" s="33"/>
      <c r="F195" s="2"/>
      <c r="G195" s="33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ht="16.5" customHeight="1">
      <c r="A196" s="33"/>
      <c r="B196" s="33"/>
      <c r="C196" s="33"/>
      <c r="D196" s="33"/>
      <c r="E196" s="33"/>
      <c r="F196" s="2"/>
      <c r="G196" s="33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ht="16.5" customHeight="1">
      <c r="A197" s="33"/>
      <c r="B197" s="33"/>
      <c r="C197" s="33"/>
      <c r="D197" s="33"/>
      <c r="E197" s="33"/>
      <c r="F197" s="2"/>
      <c r="G197" s="33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ht="16.5" customHeight="1">
      <c r="A198" s="33"/>
      <c r="B198" s="33"/>
      <c r="C198" s="33"/>
      <c r="D198" s="33"/>
      <c r="E198" s="33"/>
      <c r="F198" s="2"/>
      <c r="G198" s="33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ht="16.5" customHeight="1">
      <c r="A199" s="33"/>
      <c r="B199" s="33"/>
      <c r="C199" s="33"/>
      <c r="D199" s="33"/>
      <c r="E199" s="33"/>
      <c r="F199" s="2"/>
      <c r="G199" s="33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ht="16.5" customHeight="1">
      <c r="A200" s="33"/>
      <c r="B200" s="33"/>
      <c r="C200" s="33"/>
      <c r="D200" s="33"/>
      <c r="E200" s="33"/>
      <c r="F200" s="2"/>
      <c r="G200" s="33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ht="16.5" customHeight="1">
      <c r="A201" s="33"/>
      <c r="B201" s="33"/>
      <c r="C201" s="33"/>
      <c r="D201" s="33"/>
      <c r="E201" s="33"/>
      <c r="F201" s="2"/>
      <c r="G201" s="33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ht="16.5" customHeight="1">
      <c r="A202" s="33"/>
      <c r="B202" s="33"/>
      <c r="C202" s="33"/>
      <c r="D202" s="33"/>
      <c r="E202" s="33"/>
      <c r="F202" s="2"/>
      <c r="G202" s="33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ht="16.5" customHeight="1">
      <c r="A203" s="33"/>
      <c r="B203" s="33"/>
      <c r="C203" s="33"/>
      <c r="D203" s="33"/>
      <c r="E203" s="33"/>
      <c r="F203" s="2"/>
      <c r="G203" s="33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ht="16.5" customHeight="1">
      <c r="A204" s="33"/>
      <c r="B204" s="33"/>
      <c r="C204" s="33"/>
      <c r="D204" s="33"/>
      <c r="E204" s="33"/>
      <c r="F204" s="2"/>
      <c r="G204" s="33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ht="16.5" customHeight="1">
      <c r="A205" s="33"/>
      <c r="B205" s="33"/>
      <c r="C205" s="33"/>
      <c r="D205" s="33"/>
      <c r="E205" s="33"/>
      <c r="F205" s="2"/>
      <c r="G205" s="33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ht="16.5" customHeight="1">
      <c r="A206" s="33"/>
      <c r="B206" s="33"/>
      <c r="C206" s="33"/>
      <c r="D206" s="33"/>
      <c r="E206" s="33"/>
      <c r="F206" s="2"/>
      <c r="G206" s="33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ht="16.5" customHeight="1">
      <c r="A207" s="33"/>
      <c r="B207" s="33"/>
      <c r="C207" s="33"/>
      <c r="D207" s="33"/>
      <c r="E207" s="33"/>
      <c r="F207" s="2"/>
      <c r="G207" s="33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ht="16.5" customHeight="1">
      <c r="A208" s="33"/>
      <c r="B208" s="33"/>
      <c r="C208" s="33"/>
      <c r="D208" s="33"/>
      <c r="E208" s="33"/>
      <c r="F208" s="2"/>
      <c r="G208" s="33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ht="16.5" customHeight="1">
      <c r="A209" s="33"/>
      <c r="B209" s="33"/>
      <c r="C209" s="33"/>
      <c r="D209" s="33"/>
      <c r="E209" s="33"/>
      <c r="F209" s="2"/>
      <c r="G209" s="33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ht="16.5" customHeight="1">
      <c r="A210" s="33"/>
      <c r="B210" s="33"/>
      <c r="C210" s="33"/>
      <c r="D210" s="33"/>
      <c r="E210" s="33"/>
      <c r="F210" s="2"/>
      <c r="G210" s="33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ht="16.5" customHeight="1">
      <c r="A211" s="33"/>
      <c r="B211" s="33"/>
      <c r="C211" s="33"/>
      <c r="D211" s="33"/>
      <c r="E211" s="33"/>
      <c r="F211" s="2"/>
      <c r="G211" s="33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ht="16.5" customHeight="1">
      <c r="A212" s="33"/>
      <c r="B212" s="33"/>
      <c r="C212" s="33"/>
      <c r="D212" s="33"/>
      <c r="E212" s="33"/>
      <c r="F212" s="2"/>
      <c r="G212" s="33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ht="16.5" customHeight="1">
      <c r="A213" s="33"/>
      <c r="B213" s="33"/>
      <c r="C213" s="33"/>
      <c r="D213" s="33"/>
      <c r="E213" s="33"/>
      <c r="F213" s="2"/>
      <c r="G213" s="33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ht="16.5" customHeight="1">
      <c r="A214" s="33"/>
      <c r="B214" s="33"/>
      <c r="C214" s="33"/>
      <c r="D214" s="33"/>
      <c r="E214" s="33"/>
      <c r="F214" s="2"/>
      <c r="G214" s="33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ht="16.5" customHeight="1">
      <c r="A215" s="33"/>
      <c r="B215" s="33"/>
      <c r="C215" s="33"/>
      <c r="D215" s="33"/>
      <c r="E215" s="33"/>
      <c r="F215" s="2"/>
      <c r="G215" s="33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ht="16.5" customHeight="1">
      <c r="A216" s="33"/>
      <c r="B216" s="33"/>
      <c r="C216" s="33"/>
      <c r="D216" s="33"/>
      <c r="E216" s="33"/>
      <c r="F216" s="2"/>
      <c r="G216" s="33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ht="16.5" customHeight="1">
      <c r="A217" s="33"/>
      <c r="B217" s="33"/>
      <c r="C217" s="33"/>
      <c r="D217" s="33"/>
      <c r="E217" s="33"/>
      <c r="F217" s="2"/>
      <c r="G217" s="33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ht="16.5" customHeight="1">
      <c r="A218" s="33"/>
      <c r="B218" s="33"/>
      <c r="C218" s="33"/>
      <c r="D218" s="33"/>
      <c r="E218" s="33"/>
      <c r="F218" s="2"/>
      <c r="G218" s="33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ht="16.5" customHeight="1">
      <c r="A219" s="33"/>
      <c r="B219" s="33"/>
      <c r="C219" s="33"/>
      <c r="D219" s="33"/>
      <c r="E219" s="33"/>
      <c r="F219" s="2"/>
      <c r="G219" s="33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ht="16.5" customHeight="1">
      <c r="A220" s="33"/>
      <c r="B220" s="33"/>
      <c r="C220" s="33"/>
      <c r="D220" s="33"/>
      <c r="E220" s="33"/>
      <c r="F220" s="2"/>
      <c r="G220" s="33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ht="16.5" customHeight="1">
      <c r="A221" s="33"/>
      <c r="B221" s="33"/>
      <c r="C221" s="33"/>
      <c r="D221" s="33"/>
      <c r="E221" s="33"/>
      <c r="F221" s="2"/>
      <c r="G221" s="33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ht="16.5" customHeight="1">
      <c r="A222" s="33"/>
      <c r="B222" s="33"/>
      <c r="C222" s="33"/>
      <c r="D222" s="33"/>
      <c r="E222" s="33"/>
      <c r="F222" s="2"/>
      <c r="G222" s="33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ht="16.5" customHeight="1">
      <c r="A223" s="33"/>
      <c r="B223" s="33"/>
      <c r="C223" s="33"/>
      <c r="D223" s="33"/>
      <c r="E223" s="33"/>
      <c r="F223" s="2"/>
      <c r="G223" s="33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ht="16.5" customHeight="1">
      <c r="A224" s="33"/>
      <c r="B224" s="33"/>
      <c r="C224" s="33"/>
      <c r="D224" s="33"/>
      <c r="E224" s="33"/>
      <c r="F224" s="2"/>
      <c r="G224" s="33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ht="16.5" customHeight="1">
      <c r="A225" s="33"/>
      <c r="B225" s="33"/>
      <c r="C225" s="33"/>
      <c r="D225" s="33"/>
      <c r="E225" s="33"/>
      <c r="F225" s="2"/>
      <c r="G225" s="33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ht="16.5" customHeight="1">
      <c r="A226" s="33"/>
      <c r="B226" s="33"/>
      <c r="C226" s="33"/>
      <c r="D226" s="33"/>
      <c r="E226" s="33"/>
      <c r="F226" s="2"/>
      <c r="G226" s="33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ht="16.5" customHeight="1">
      <c r="A227" s="33"/>
      <c r="B227" s="33"/>
      <c r="C227" s="33"/>
      <c r="D227" s="33"/>
      <c r="E227" s="33"/>
      <c r="F227" s="2"/>
      <c r="G227" s="33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ht="16.5" customHeight="1">
      <c r="A228" s="33"/>
      <c r="B228" s="33"/>
      <c r="C228" s="33"/>
      <c r="D228" s="33"/>
      <c r="E228" s="33"/>
      <c r="F228" s="2"/>
      <c r="G228" s="33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ht="16.5" customHeight="1">
      <c r="A229" s="33"/>
      <c r="B229" s="33"/>
      <c r="C229" s="33"/>
      <c r="D229" s="33"/>
      <c r="E229" s="33"/>
      <c r="F229" s="2"/>
      <c r="G229" s="33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ht="16.5" customHeight="1">
      <c r="A230" s="33"/>
      <c r="B230" s="33"/>
      <c r="C230" s="33"/>
      <c r="D230" s="33"/>
      <c r="E230" s="33"/>
      <c r="F230" s="2"/>
      <c r="G230" s="33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ht="16.5" customHeight="1">
      <c r="A231" s="33"/>
      <c r="B231" s="33"/>
      <c r="C231" s="33"/>
      <c r="D231" s="33"/>
      <c r="E231" s="33"/>
      <c r="F231" s="2"/>
      <c r="G231" s="33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ht="16.5" customHeight="1">
      <c r="A232" s="33"/>
      <c r="B232" s="33"/>
      <c r="C232" s="33"/>
      <c r="D232" s="33"/>
      <c r="E232" s="33"/>
      <c r="F232" s="2"/>
      <c r="G232" s="33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ht="16.5" customHeight="1">
      <c r="A233" s="33"/>
      <c r="B233" s="33"/>
      <c r="C233" s="33"/>
      <c r="D233" s="33"/>
      <c r="E233" s="33"/>
      <c r="F233" s="2"/>
      <c r="G233" s="33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row>
    <row r="478" spans="1:74"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row>
    <row r="479" spans="1:74"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row>
    <row r="480" spans="1:74"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row>
    <row r="481" spans="1:74"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row>
    <row r="482" spans="1:74"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row>
    <row r="483" spans="1:74"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row>
    <row r="484" spans="1:7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row>
    <row r="485" spans="1:74"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row>
    <row r="486" spans="1:74"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row>
    <row r="487" spans="1:74"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row>
    <row r="488" spans="1:74"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row>
    <row r="489" spans="1:74"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row>
    <row r="490" spans="1:74"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row>
    <row r="491" spans="1:74"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row>
    <row r="492" spans="1:74"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row>
    <row r="493" spans="1:74"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row>
    <row r="494" spans="1:7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row>
    <row r="495" spans="1:74"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row>
    <row r="496" spans="1:74"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row>
    <row r="497" spans="1:74"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row>
    <row r="498" spans="1:74"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row>
    <row r="499" spans="1:74"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row>
    <row r="500" spans="1:74"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row>
    <row r="501" spans="1:74"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row>
    <row r="502" spans="1:74"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row>
    <row r="503" spans="1:74"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row>
    <row r="504" spans="1:7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row>
    <row r="505" spans="1:74"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row>
    <row r="506" spans="1:74"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row>
    <row r="507" spans="1:74"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row>
    <row r="508" spans="1:74"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row>
    <row r="509" spans="1:74"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row>
    <row r="510" spans="1:74"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row>
    <row r="511" spans="1:74"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row>
    <row r="512" spans="1:74"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row>
    <row r="513" spans="1:74"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row>
    <row r="514" spans="1:7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row>
    <row r="515" spans="1:74"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row>
    <row r="516" spans="1:74"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row>
    <row r="517" spans="1:74"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row>
    <row r="518" spans="1:74"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row>
    <row r="519" spans="1:74"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row>
    <row r="520" spans="1:74"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row>
    <row r="521" spans="1:74"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row>
    <row r="522" spans="1:74"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row>
    <row r="523" spans="1:74"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row>
    <row r="524" spans="1:7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row>
    <row r="525" spans="1:74"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row>
    <row r="526" spans="1:74"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row>
    <row r="527" spans="1:74"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row>
    <row r="528" spans="1:74"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row>
    <row r="529" spans="1:74"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row>
    <row r="530" spans="1:74"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row>
    <row r="531" spans="1:74"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row>
    <row r="532" spans="1:74"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row>
    <row r="533" spans="1:74"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row>
    <row r="534" spans="1:7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row>
    <row r="535" spans="1:74"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row>
    <row r="536" spans="1:74"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row>
    <row r="537" spans="1:74"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row>
    <row r="538" spans="1:74"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row>
    <row r="539" spans="1:74"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row>
    <row r="540" spans="1:74"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row>
    <row r="541" spans="1:74"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row>
    <row r="542" spans="1:74"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row>
    <row r="543" spans="1:74"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row>
    <row r="544" spans="1:7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row>
    <row r="545" spans="1:74"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row>
    <row r="546" spans="1:74"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row>
    <row r="547" spans="1:74"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row>
    <row r="548" spans="1:74"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row>
    <row r="549" spans="1:74"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row>
    <row r="550" spans="1:74"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row>
    <row r="551" spans="1:74"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row>
    <row r="552" spans="1:74"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row>
    <row r="553" spans="1:74"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row>
    <row r="554" spans="1:7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row>
    <row r="555" spans="1:74"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row>
    <row r="556" spans="1:74"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row>
    <row r="557" spans="1:74"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row>
    <row r="558" spans="1:74"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row>
    <row r="559" spans="1:74"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row>
    <row r="560" spans="1:74"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row>
    <row r="561" spans="1:74"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row>
    <row r="562" spans="1:74"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row>
    <row r="563" spans="1:74"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row>
    <row r="564" spans="1:7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row>
    <row r="565" spans="1:74"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row>
    <row r="566" spans="1:74"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row>
    <row r="567" spans="1:74"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row>
    <row r="568" spans="1:74"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row>
    <row r="569" spans="1:74"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row>
    <row r="570" spans="1:74"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row>
    <row r="571" spans="1:74"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row>
    <row r="572" spans="1:74"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row>
    <row r="573" spans="1:74"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row>
    <row r="574" spans="1: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row>
    <row r="575" spans="1:74"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row>
    <row r="576" spans="1:74"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row>
    <row r="577" spans="1:74"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row>
    <row r="578" spans="1:74"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row>
    <row r="579" spans="1:74"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row>
    <row r="580" spans="1:74"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row>
    <row r="581" spans="1:74"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row>
    <row r="582" spans="1:74"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row>
    <row r="583" spans="1:74"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row>
    <row r="584" spans="1:7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row>
    <row r="585" spans="1:74"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row>
    <row r="586" spans="1:74"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row>
    <row r="587" spans="1:74"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row>
    <row r="588" spans="1:74"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row>
    <row r="589" spans="1:74"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row>
    <row r="590" spans="1:74"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row>
    <row r="591" spans="1:74"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row>
    <row r="592" spans="1:74"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row>
    <row r="593" spans="1:74"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row>
    <row r="594" spans="1:7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row>
    <row r="595" spans="1:74"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row>
    <row r="596" spans="1:74"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row>
    <row r="597" spans="1:74"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row>
    <row r="598" spans="1:74"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row>
    <row r="599" spans="1:74"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row>
    <row r="600" spans="1:74"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row>
    <row r="601" spans="1:74"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row>
    <row r="602" spans="1:74"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row>
    <row r="603" spans="1:74"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row>
    <row r="604" spans="1:7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row>
    <row r="605" spans="1:74"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row>
    <row r="606" spans="1:74"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row>
    <row r="607" spans="1:74"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row>
    <row r="608" spans="1:74"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row>
    <row r="609" spans="1:74"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row>
    <row r="610" spans="1:74"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row>
    <row r="611" spans="1:74"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row>
    <row r="612" spans="1:74"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row>
    <row r="613" spans="1:74"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row>
    <row r="614" spans="1:7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row>
    <row r="615" spans="1:74"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row>
    <row r="616" spans="1:74"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row>
    <row r="617" spans="1:74"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row>
    <row r="618" spans="1:74"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row>
    <row r="619" spans="1:74"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row>
    <row r="620" spans="1:74"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row>
    <row r="621" spans="1:74"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row>
    <row r="622" spans="1:74"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row>
    <row r="623" spans="1:74"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row>
    <row r="624" spans="1:7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row>
    <row r="625" spans="1:74"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row>
    <row r="626" spans="1:74"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row>
    <row r="627" spans="1:74"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row>
    <row r="628" spans="1:74"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row>
    <row r="629" spans="1:74"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row>
    <row r="630" spans="1:74"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row>
    <row r="631" spans="1:74"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row>
    <row r="632" spans="1:74"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row>
    <row r="633" spans="1:74"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row>
    <row r="634" spans="1:7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row>
    <row r="635" spans="1:74"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row>
    <row r="636" spans="1:74"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row>
    <row r="637" spans="1:74"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row>
    <row r="638" spans="1:74"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row>
    <row r="639" spans="1:74"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row>
    <row r="640" spans="1:74"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row>
    <row r="641" spans="1:74"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row>
    <row r="642" spans="1:74"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row>
    <row r="643" spans="1:74"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row>
    <row r="644" spans="1:7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row>
    <row r="645" spans="1:74"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row>
    <row r="646" spans="1:74"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row>
    <row r="647" spans="1:74"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row>
    <row r="648" spans="1:74"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row>
    <row r="649" spans="1:74"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row>
    <row r="650" spans="1:74"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row>
    <row r="651" spans="1:74"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row>
    <row r="652" spans="1:74"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row>
    <row r="653" spans="1:74"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row>
    <row r="654" spans="1:7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row>
    <row r="655" spans="1:74"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row>
    <row r="656" spans="1:74"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row>
    <row r="657" spans="1:74"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row>
    <row r="658" spans="1:74"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row>
    <row r="659" spans="1:74"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row>
    <row r="660" spans="1:74"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row>
    <row r="661" spans="1:74"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row>
    <row r="662" spans="1:74"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row>
    <row r="663" spans="1:74"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row>
    <row r="664" spans="1:7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row>
    <row r="665" spans="1:74"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row>
    <row r="666" spans="1:74"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row>
    <row r="667" spans="1:74"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row>
    <row r="668" spans="1:74"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row>
    <row r="669" spans="1:74"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row>
    <row r="670" spans="1:74"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row>
    <row r="671" spans="1:74"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row>
    <row r="672" spans="1:74"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row>
    <row r="673" spans="1:74"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row>
    <row r="674" spans="1: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row>
    <row r="675" spans="1:74"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row>
    <row r="676" spans="1:74"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row>
    <row r="677" spans="1:74"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row>
    <row r="678" spans="1:74"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row>
    <row r="679" spans="1:74"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row>
    <row r="680" spans="1:74"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row>
    <row r="681" spans="1:74"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row>
    <row r="682" spans="1:74"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row>
    <row r="683" spans="1:74"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row>
    <row r="684" spans="1:7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row>
    <row r="685" spans="1:74"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row>
    <row r="686" spans="1:74"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row>
    <row r="687" spans="1:74"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row>
    <row r="688" spans="1:74"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row>
    <row r="689" spans="1:74"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row>
    <row r="690" spans="1:74"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row>
    <row r="691" spans="1:74"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row>
    <row r="692" spans="1:74"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row>
    <row r="693" spans="1:74"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row>
    <row r="694" spans="1:7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row>
    <row r="695" spans="1:74"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row>
    <row r="696" spans="1:74"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row>
    <row r="697" spans="1:74"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row>
    <row r="698" spans="1:74"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row>
    <row r="699" spans="1:74"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row>
    <row r="700" spans="1:74"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row>
    <row r="701" spans="1:74"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row>
    <row r="702" spans="1:74"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row>
    <row r="703" spans="1:74"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row>
    <row r="704" spans="1:7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row>
    <row r="705" spans="1:74"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row>
    <row r="706" spans="1:74"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row>
    <row r="707" spans="1:74"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row>
    <row r="708" spans="1:74"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row>
    <row r="709" spans="1:74"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row>
    <row r="710" spans="1:74"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row>
    <row r="711" spans="1:74"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row>
    <row r="712" spans="1:74"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row>
    <row r="713" spans="1:74"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row>
    <row r="714" spans="1:7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row>
    <row r="715" spans="1:74"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row>
    <row r="716" spans="1:74"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row>
    <row r="717" spans="1:74"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row>
    <row r="718" spans="1:74"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row>
    <row r="719" spans="1:74"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row>
    <row r="720" spans="1:74"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row>
    <row r="721" spans="1:74"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row>
    <row r="722" spans="1:74"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row>
    <row r="723" spans="1:74"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row>
    <row r="724" spans="1:7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row>
    <row r="725" spans="1:74"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row>
    <row r="726" spans="1:74"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row>
    <row r="727" spans="1:74"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row>
    <row r="728" spans="1:74"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row>
    <row r="729" spans="1:74"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row>
    <row r="730" spans="1:74"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row>
    <row r="731" spans="1:74"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row>
    <row r="732" spans="1:74"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row>
    <row r="733" spans="1:74"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row>
    <row r="734" spans="1:7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row>
    <row r="735" spans="1:74"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row>
    <row r="736" spans="1:74"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row>
    <row r="737" spans="1:74"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row>
    <row r="738" spans="1:74"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row>
    <row r="739" spans="1:74"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row>
    <row r="740" spans="1:74"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row>
    <row r="741" spans="1:74"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row>
    <row r="742" spans="1:74"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row>
    <row r="743" spans="1:74"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row>
    <row r="744" spans="1:7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row>
    <row r="745" spans="1:74"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row>
    <row r="746" spans="1:74"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row>
    <row r="747" spans="1:74"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row>
    <row r="748" spans="1:74"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row>
    <row r="749" spans="1:74"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row>
    <row r="750" spans="1:74"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row>
    <row r="751" spans="1:74"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row>
    <row r="752" spans="1:74"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row>
    <row r="753" spans="1:74"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row>
    <row r="754" spans="1:7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row>
    <row r="755" spans="1:74"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row>
    <row r="756" spans="1:74"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row>
    <row r="757" spans="1:74"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row>
    <row r="758" spans="1:74"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row>
    <row r="759" spans="1:74"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row>
    <row r="760" spans="1:74"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row>
    <row r="761" spans="1:74"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row>
    <row r="762" spans="1:74"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row>
    <row r="763" spans="1:74"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row>
    <row r="764" spans="1:7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row>
    <row r="765" spans="1:74"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row>
    <row r="766" spans="1:74"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row>
    <row r="767" spans="1:74"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row>
    <row r="768" spans="1:74"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row>
    <row r="769" spans="1:74"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row>
    <row r="770" spans="1:74"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row>
    <row r="771" spans="1:74"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row>
    <row r="772" spans="1:74"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row>
    <row r="773" spans="1:74"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row>
    <row r="774" spans="1: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row>
    <row r="775" spans="1:74"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row>
    <row r="776" spans="1:74"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row>
    <row r="777" spans="1:74"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row>
    <row r="778" spans="1:74"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row>
    <row r="779" spans="1:74"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row>
    <row r="780" spans="1:74"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row>
    <row r="781" spans="1:74"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row>
    <row r="782" spans="1:74"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row>
    <row r="783" spans="1:74"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row>
    <row r="784" spans="1:7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row>
    <row r="785" spans="1:74"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row>
    <row r="786" spans="1:74"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row>
    <row r="787" spans="1:74"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row>
    <row r="788" spans="1:74"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row>
    <row r="789" spans="1:74"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row>
    <row r="790" spans="1:74"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row>
    <row r="791" spans="1:74"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row>
    <row r="792" spans="1:74"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row>
    <row r="793" spans="1:74"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row>
    <row r="794" spans="1:7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row>
    <row r="795" spans="1:74"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row>
    <row r="796" spans="1:74"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row>
    <row r="797" spans="1:74"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row>
    <row r="798" spans="1:74"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row>
    <row r="799" spans="1:74"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row>
    <row r="800" spans="1:74"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row>
    <row r="801" spans="1:74"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row>
    <row r="802" spans="1:74"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row>
    <row r="803" spans="1:74"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row>
    <row r="804" spans="1:7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row>
    <row r="805" spans="1:74"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row>
    <row r="806" spans="1:74"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row>
    <row r="807" spans="1:74"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row>
    <row r="808" spans="1:74"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row>
    <row r="809" spans="1:74"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row>
    <row r="810" spans="1:74"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row>
    <row r="811" spans="1:74"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row>
    <row r="812" spans="1:74"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row>
    <row r="813" spans="1:74"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row>
    <row r="814" spans="1:7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row>
    <row r="815" spans="1:74"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row>
    <row r="816" spans="1:74"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row>
    <row r="817" spans="1:74"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row>
    <row r="818" spans="1:74"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row>
    <row r="819" spans="1:74"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row>
    <row r="820" spans="1:74"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row>
    <row r="821" spans="1:74"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row>
    <row r="822" spans="1:74"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row>
    <row r="823" spans="1:74"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row>
    <row r="824" spans="1:7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row>
    <row r="825" spans="1:74"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row>
    <row r="826" spans="1:74"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row>
    <row r="827" spans="1:74"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row>
    <row r="828" spans="1:74"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row>
    <row r="829" spans="1:74"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row>
    <row r="830" spans="1:74"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row>
    <row r="831" spans="1:74"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row>
    <row r="832" spans="1:74"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row>
    <row r="833" spans="1:74"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row>
    <row r="834" spans="1:7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row>
    <row r="835" spans="1:74"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row>
    <row r="836" spans="1:74"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row>
    <row r="837" spans="1:74"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row>
    <row r="838" spans="1:74"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row>
    <row r="839" spans="1:74"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row>
    <row r="840" spans="1:74"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row>
    <row r="841" spans="1:74"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row>
    <row r="842" spans="1:74"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row>
    <row r="843" spans="1:74"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row>
    <row r="844" spans="1:7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row>
    <row r="845" spans="1:74"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row>
    <row r="846" spans="1:74"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row>
    <row r="847" spans="1:74"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row>
    <row r="848" spans="1:74"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row>
    <row r="849" spans="1:74"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row>
    <row r="850" spans="1:74"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row>
    <row r="851" spans="1:74"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row>
    <row r="852" spans="1:74"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row>
    <row r="853" spans="1:74"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row>
    <row r="854" spans="1:7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row>
    <row r="855" spans="1:74"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row>
    <row r="856" spans="1:74"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row>
    <row r="857" spans="1:74"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row>
    <row r="858" spans="1:74"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row>
    <row r="859" spans="1:74"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row>
    <row r="860" spans="1:74"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row>
    <row r="861" spans="1:74"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row>
    <row r="862" spans="1:74"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row>
    <row r="863" spans="1:74"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row>
    <row r="864" spans="1:7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row>
    <row r="865" spans="1:74"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row>
    <row r="866" spans="1:74"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row>
    <row r="867" spans="1:74"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row>
    <row r="868" spans="1:74"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row>
    <row r="869" spans="1:74"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row>
    <row r="870" spans="1:74"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row>
    <row r="871" spans="1:74"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row>
    <row r="872" spans="1:74"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row>
    <row r="873" spans="1:74"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row>
    <row r="874" spans="1: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row>
    <row r="875" spans="1:74"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row>
    <row r="876" spans="1:74"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row>
    <row r="877" spans="1:74"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row>
    <row r="878" spans="1:74"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row>
    <row r="879" spans="1:74"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row>
    <row r="880" spans="1:74"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row>
    <row r="881" spans="1:74"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row>
    <row r="882" spans="1:74"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row>
    <row r="883" spans="1:74"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row>
    <row r="884" spans="1:7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row>
    <row r="885" spans="1:74"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row>
    <row r="886" spans="1:74"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row>
    <row r="887" spans="1:74"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row>
    <row r="888" spans="1:74"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row>
    <row r="889" spans="1:74"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row>
    <row r="890" spans="1:74"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row>
    <row r="891" spans="1:74"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row>
    <row r="892" spans="1:74"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row>
    <row r="893" spans="1:74"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row>
    <row r="894" spans="1:7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row>
    <row r="895" spans="1:74"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row>
    <row r="896" spans="1:74"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row>
    <row r="897" spans="1:74"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row>
    <row r="898" spans="1:74"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row>
    <row r="899" spans="1:74"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row>
    <row r="900" spans="1:74"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row>
    <row r="901" spans="1:74"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row>
    <row r="902" spans="1:74"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row>
    <row r="903" spans="1:74"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row>
    <row r="904" spans="1:7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row>
    <row r="905" spans="1:74"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row>
    <row r="906" spans="1:74"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row>
    <row r="907" spans="1:74"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row>
    <row r="908" spans="1:74"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row>
    <row r="909" spans="1:74"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row>
    <row r="910" spans="1:74"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row>
    <row r="911" spans="1:74"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row>
    <row r="912" spans="1:74"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row>
    <row r="913" spans="1:74"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row>
    <row r="914" spans="1:7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row>
    <row r="915" spans="1:74"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row>
    <row r="916" spans="1:74"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row>
    <row r="917" spans="1:74"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row>
    <row r="918" spans="1:74"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row>
    <row r="919" spans="1:74"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row>
    <row r="920" spans="1:74"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row>
    <row r="921" spans="1:74"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row>
    <row r="922" spans="1:74"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row>
    <row r="923" spans="1:74"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row>
    <row r="924" spans="1:7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row>
    <row r="925" spans="1:74"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row>
    <row r="926" spans="1:74"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row>
    <row r="927" spans="1:74"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row>
    <row r="928" spans="1:74"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row>
    <row r="929" spans="1:74"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row>
    <row r="930" spans="1:74"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row>
    <row r="931" spans="1:74"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row>
    <row r="932" spans="1:74"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row>
    <row r="933" spans="1:74"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row>
    <row r="934" spans="1:7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row>
    <row r="935" spans="1:74"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row>
    <row r="936" spans="1:74"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row>
    <row r="937" spans="1:74"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row>
    <row r="938" spans="1:74"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row>
    <row r="939" spans="1:74"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row>
    <row r="940" spans="1:74"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row>
    <row r="941" spans="1:74"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row>
    <row r="942" spans="1:74"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row>
    <row r="943" spans="1:74"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row>
    <row r="944" spans="1:7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row>
    <row r="945" spans="1:74"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row>
    <row r="946" spans="1:74"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row>
    <row r="947" spans="1:74"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row>
    <row r="948" spans="1:74"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row>
    <row r="949" spans="1:74"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row>
    <row r="950" spans="1:74"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row>
    <row r="951" spans="1:74"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row>
    <row r="952" spans="1:74"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row>
    <row r="953" spans="1:74"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row>
    <row r="954" spans="1:7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row>
    <row r="955" spans="1:74"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row>
    <row r="956" spans="1:74"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row>
    <row r="957" spans="1:74"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row>
    <row r="958" spans="1:74"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row>
    <row r="959" spans="1:74"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row>
    <row r="960" spans="1:74"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row>
    <row r="961" spans="1:74"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row>
    <row r="962" spans="1:74"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row>
    <row r="963" spans="1:74"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row>
    <row r="964" spans="1:7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row>
    <row r="965" spans="1:74"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row>
    <row r="966" spans="1:74"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row>
    <row r="967" spans="1:74"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row>
    <row r="968" spans="1:74"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row>
    <row r="969" spans="1:74"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row>
    <row r="970" spans="1:74"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row>
    <row r="971" spans="1:74"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row>
    <row r="972" spans="1:74"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row>
    <row r="973" spans="1:74"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row>
    <row r="974" spans="1: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row>
    <row r="975" spans="1:74"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row>
    <row r="976" spans="1:74"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row>
    <row r="977" spans="1:74"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row>
    <row r="978" spans="1:74"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row>
    <row r="979" spans="1:74"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row>
    <row r="980" spans="1:74"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row>
    <row r="981" spans="1:74"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row>
    <row r="982" spans="1:74"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row>
    <row r="983" spans="1:74"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row>
    <row r="984" spans="1:7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row>
    <row r="985" spans="1:74"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row>
    <row r="986" spans="1:74"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row>
    <row r="987" spans="1:74"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row>
    <row r="988" spans="1:74"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row>
    <row r="989" spans="1:74"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row>
    <row r="990" spans="1:74"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row>
    <row r="991" spans="1:74"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row>
    <row r="992" spans="1:74"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row>
    <row r="993" spans="1:74"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row>
    <row r="994" spans="1:7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row>
    <row r="995" spans="1:74"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row>
    <row r="996" spans="1:74"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row>
    <row r="997" spans="1:74"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row>
    <row r="998" spans="1:74"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row>
    <row r="999" spans="1:74"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row>
    <row r="1000" spans="1:74"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row>
    <row r="1001" spans="1:74">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row>
    <row r="1002" spans="1:74">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row>
    <row r="1003" spans="1:74">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row>
    <row r="1004" spans="1:7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row>
  </sheetData>
  <autoFilter ref="A12:BJ33">
    <filterColumn colId="57">
      <filters>
        <filter val="Asesor de la Dirección General_x000a_Contrastitas responsables del proceso de divulgación y comunicación. _x000a_Contrastistas y/o Profesional Especializado 222-05 del Proceso de Publicaciones"/>
        <filter val="Cualquier funcionario y/o contratista del comité académico"/>
        <filter val="Jefe Oficina  Jurídica_x000a_Profesional Especializado Jurídico"/>
        <filter val="Jefe Oficina  Jurídica_x000a_Referente tecnico _x000a_Abogado Responsable"/>
        <filter val="Jefe Oficina Control Interno"/>
        <filter val="Jefe Oficina Jurídica_x000a_Referente tecnico _x000a_Abogado Responsable"/>
        <filter val="Profesional especializado codigo 222-03 de la Subdirección Académica"/>
        <filter val="Profesional Especializado de Contabilidad, Profesional Especializado de Tesorería y el Subdirector Administrativo y Financiero"/>
        <filter val="Profesionales Especializados (Contador y Tesorero)"/>
        <filter val="Profesionales especializados y universitarios de la Subdirección Académica"/>
        <filter val="Profesionales universitarios y especializados encargados de la atención al ciudadano"/>
        <filter val="Subdirector (a) Administrativo y Financiero y  _x000a_Profesional Especializado de gestión documental"/>
        <filter val="Subdirector(a) Académico(a)_x000a_Profesional Especializado de comunicaciones_x000a_Diana Prada"/>
        <filter val="Supervisor del Contrato"/>
      </filters>
    </filterColumn>
  </autoFilter>
  <mergeCells count="21">
    <mergeCell ref="A5:BJ5"/>
    <mergeCell ref="BO10:BR10"/>
    <mergeCell ref="BS10:BV10"/>
    <mergeCell ref="BK11:BL11"/>
    <mergeCell ref="BO11:BP11"/>
    <mergeCell ref="BS11:BT11"/>
    <mergeCell ref="K11:AC11"/>
    <mergeCell ref="AM11:AR11"/>
    <mergeCell ref="A6:B6"/>
    <mergeCell ref="C6:BJ6"/>
    <mergeCell ref="A7:BK7"/>
    <mergeCell ref="A8:BK8"/>
    <mergeCell ref="A9:BJ9"/>
    <mergeCell ref="A10:BJ10"/>
    <mergeCell ref="BK10:BN10"/>
    <mergeCell ref="A1:B4"/>
    <mergeCell ref="C1:BG4"/>
    <mergeCell ref="BH1:BJ1"/>
    <mergeCell ref="BH2:BJ2"/>
    <mergeCell ref="BH3:BJ3"/>
    <mergeCell ref="BH4:BJ4"/>
  </mergeCells>
  <conditionalFormatting sqref="I13">
    <cfRule type="cellIs" dxfId="113" priority="1" operator="equal">
      <formula>"Muy Alta"</formula>
    </cfRule>
  </conditionalFormatting>
  <conditionalFormatting sqref="I13">
    <cfRule type="cellIs" dxfId="112" priority="2" operator="equal">
      <formula>"Alta"</formula>
    </cfRule>
  </conditionalFormatting>
  <conditionalFormatting sqref="I13">
    <cfRule type="cellIs" dxfId="111" priority="3" operator="equal">
      <formula>"Media"</formula>
    </cfRule>
  </conditionalFormatting>
  <conditionalFormatting sqref="I13">
    <cfRule type="cellIs" dxfId="110" priority="4" operator="equal">
      <formula>"Baja"</formula>
    </cfRule>
  </conditionalFormatting>
  <conditionalFormatting sqref="I13">
    <cfRule type="cellIs" dxfId="109" priority="5" operator="equal">
      <formula>"Muy Baja"</formula>
    </cfRule>
  </conditionalFormatting>
  <conditionalFormatting sqref="I16">
    <cfRule type="cellIs" dxfId="108" priority="6" operator="equal">
      <formula>"Muy Alta"</formula>
    </cfRule>
  </conditionalFormatting>
  <conditionalFormatting sqref="I16">
    <cfRule type="cellIs" dxfId="107" priority="7" operator="equal">
      <formula>"Alta"</formula>
    </cfRule>
  </conditionalFormatting>
  <conditionalFormatting sqref="I16">
    <cfRule type="cellIs" dxfId="106" priority="8" operator="equal">
      <formula>"Media"</formula>
    </cfRule>
  </conditionalFormatting>
  <conditionalFormatting sqref="I16">
    <cfRule type="cellIs" dxfId="105" priority="9" operator="equal">
      <formula>"Baja"</formula>
    </cfRule>
  </conditionalFormatting>
  <conditionalFormatting sqref="I16">
    <cfRule type="cellIs" dxfId="104" priority="10" operator="equal">
      <formula>"Muy Baja"</formula>
    </cfRule>
  </conditionalFormatting>
  <conditionalFormatting sqref="I21">
    <cfRule type="cellIs" dxfId="103" priority="11" operator="equal">
      <formula>"Muy Alta"</formula>
    </cfRule>
  </conditionalFormatting>
  <conditionalFormatting sqref="I21">
    <cfRule type="cellIs" dxfId="102" priority="12" operator="equal">
      <formula>"Alta"</formula>
    </cfRule>
  </conditionalFormatting>
  <conditionalFormatting sqref="I21">
    <cfRule type="cellIs" dxfId="101" priority="13" operator="equal">
      <formula>"Media"</formula>
    </cfRule>
  </conditionalFormatting>
  <conditionalFormatting sqref="I21">
    <cfRule type="cellIs" dxfId="100" priority="14" operator="equal">
      <formula>"Baja"</formula>
    </cfRule>
  </conditionalFormatting>
  <conditionalFormatting sqref="I21">
    <cfRule type="cellIs" dxfId="99" priority="15" operator="equal">
      <formula>"Muy Baja"</formula>
    </cfRule>
  </conditionalFormatting>
  <conditionalFormatting sqref="I23">
    <cfRule type="cellIs" dxfId="98" priority="16" operator="equal">
      <formula>"Muy Alta"</formula>
    </cfRule>
  </conditionalFormatting>
  <conditionalFormatting sqref="I23">
    <cfRule type="cellIs" dxfId="97" priority="17" operator="equal">
      <formula>"Alta"</formula>
    </cfRule>
  </conditionalFormatting>
  <conditionalFormatting sqref="I23">
    <cfRule type="cellIs" dxfId="96" priority="18" operator="equal">
      <formula>"Media"</formula>
    </cfRule>
  </conditionalFormatting>
  <conditionalFormatting sqref="I23">
    <cfRule type="cellIs" dxfId="95" priority="19" operator="equal">
      <formula>"Baja"</formula>
    </cfRule>
  </conditionalFormatting>
  <conditionalFormatting sqref="I23">
    <cfRule type="cellIs" dxfId="94" priority="20" operator="equal">
      <formula>"Muy Baja"</formula>
    </cfRule>
  </conditionalFormatting>
  <conditionalFormatting sqref="I26">
    <cfRule type="cellIs" dxfId="93" priority="21" operator="equal">
      <formula>"Muy Alta"</formula>
    </cfRule>
  </conditionalFormatting>
  <conditionalFormatting sqref="I26">
    <cfRule type="cellIs" dxfId="92" priority="22" operator="equal">
      <formula>"Alta"</formula>
    </cfRule>
  </conditionalFormatting>
  <conditionalFormatting sqref="I26">
    <cfRule type="cellIs" dxfId="91" priority="23" operator="equal">
      <formula>"Media"</formula>
    </cfRule>
  </conditionalFormatting>
  <conditionalFormatting sqref="I26">
    <cfRule type="cellIs" dxfId="90" priority="24" operator="equal">
      <formula>"Baja"</formula>
    </cfRule>
  </conditionalFormatting>
  <conditionalFormatting sqref="I26">
    <cfRule type="cellIs" dxfId="89" priority="25" operator="equal">
      <formula>"Muy Baja"</formula>
    </cfRule>
  </conditionalFormatting>
  <conditionalFormatting sqref="I28:I32">
    <cfRule type="cellIs" dxfId="88" priority="26" operator="equal">
      <formula>"Muy Alta"</formula>
    </cfRule>
  </conditionalFormatting>
  <conditionalFormatting sqref="I28:I32">
    <cfRule type="cellIs" dxfId="87" priority="27" operator="equal">
      <formula>"Alta"</formula>
    </cfRule>
  </conditionalFormatting>
  <conditionalFormatting sqref="I28:I32">
    <cfRule type="cellIs" dxfId="86" priority="28" operator="equal">
      <formula>"Media"</formula>
    </cfRule>
  </conditionalFormatting>
  <conditionalFormatting sqref="I28:I32">
    <cfRule type="cellIs" dxfId="85" priority="29" operator="equal">
      <formula>"Baja"</formula>
    </cfRule>
  </conditionalFormatting>
  <conditionalFormatting sqref="I28:I32">
    <cfRule type="cellIs" dxfId="84" priority="30" operator="equal">
      <formula>"Muy Baja"</formula>
    </cfRule>
  </conditionalFormatting>
  <conditionalFormatting sqref="AD13:AD15 AD18:AD20">
    <cfRule type="colorScale" priority="31">
      <colorScale>
        <cfvo type="formula" val="0"/>
        <cfvo type="formula" val="6"/>
        <cfvo type="formula" val="11"/>
        <color rgb="FFFFC000"/>
        <color rgb="FFFFFF00"/>
        <color rgb="FFFF0000"/>
      </colorScale>
    </cfRule>
  </conditionalFormatting>
  <conditionalFormatting sqref="AD16">
    <cfRule type="colorScale" priority="32">
      <colorScale>
        <cfvo type="formula" val="0"/>
        <cfvo type="formula" val="6"/>
        <cfvo type="formula" val="11"/>
        <color rgb="FFFFC000"/>
        <color rgb="FFFFFF00"/>
        <color rgb="FFFF0000"/>
      </colorScale>
    </cfRule>
  </conditionalFormatting>
  <conditionalFormatting sqref="AD21">
    <cfRule type="colorScale" priority="33">
      <colorScale>
        <cfvo type="formula" val="0"/>
        <cfvo type="formula" val="6"/>
        <cfvo type="formula" val="11"/>
        <color rgb="FFFFC000"/>
        <color rgb="FFFFFF00"/>
        <color rgb="FFFF0000"/>
      </colorScale>
    </cfRule>
  </conditionalFormatting>
  <conditionalFormatting sqref="AD23:AD25">
    <cfRule type="colorScale" priority="34">
      <colorScale>
        <cfvo type="formula" val="0"/>
        <cfvo type="formula" val="6"/>
        <cfvo type="formula" val="11"/>
        <color rgb="FFFFC000"/>
        <color rgb="FFFFFF00"/>
        <color rgb="FFFF0000"/>
      </colorScale>
    </cfRule>
  </conditionalFormatting>
  <conditionalFormatting sqref="AD26">
    <cfRule type="colorScale" priority="35">
      <colorScale>
        <cfvo type="formula" val="0"/>
        <cfvo type="formula" val="6"/>
        <cfvo type="formula" val="11"/>
        <color rgb="FFFFC000"/>
        <color rgb="FFFFFF00"/>
        <color rgb="FFFF0000"/>
      </colorScale>
    </cfRule>
  </conditionalFormatting>
  <conditionalFormatting sqref="AD28">
    <cfRule type="colorScale" priority="36">
      <colorScale>
        <cfvo type="formula" val="0"/>
        <cfvo type="formula" val="6"/>
        <cfvo type="formula" val="11"/>
        <color rgb="FFFFC000"/>
        <color rgb="FFFFFF00"/>
        <color rgb="FFFF0000"/>
      </colorScale>
    </cfRule>
  </conditionalFormatting>
  <conditionalFormatting sqref="AD29">
    <cfRule type="colorScale" priority="37">
      <colorScale>
        <cfvo type="formula" val="0"/>
        <cfvo type="formula" val="6"/>
        <cfvo type="formula" val="11"/>
        <color rgb="FFFFC000"/>
        <color rgb="FFFFFF00"/>
        <color rgb="FFFF0000"/>
      </colorScale>
    </cfRule>
  </conditionalFormatting>
  <conditionalFormatting sqref="AD30">
    <cfRule type="colorScale" priority="38">
      <colorScale>
        <cfvo type="formula" val="0"/>
        <cfvo type="formula" val="6"/>
        <cfvo type="formula" val="11"/>
        <color rgb="FFFFC000"/>
        <color rgb="FFFFFF00"/>
        <color rgb="FFFF0000"/>
      </colorScale>
    </cfRule>
  </conditionalFormatting>
  <conditionalFormatting sqref="AD31">
    <cfRule type="colorScale" priority="39">
      <colorScale>
        <cfvo type="formula" val="0"/>
        <cfvo type="formula" val="6"/>
        <cfvo type="formula" val="11"/>
        <color rgb="FFFFC000"/>
        <color rgb="FFFFFF00"/>
        <color rgb="FFFF0000"/>
      </colorScale>
    </cfRule>
  </conditionalFormatting>
  <conditionalFormatting sqref="AD32">
    <cfRule type="colorScale" priority="40">
      <colorScale>
        <cfvo type="formula" val="0"/>
        <cfvo type="formula" val="6"/>
        <cfvo type="formula" val="11"/>
        <color rgb="FFFFC000"/>
        <color rgb="FFFFFF00"/>
        <color rgb="FFFF0000"/>
      </colorScale>
    </cfRule>
  </conditionalFormatting>
  <conditionalFormatting sqref="AF13">
    <cfRule type="containsText" dxfId="83" priority="41" operator="containsText" text="❌">
      <formula>NOT(ISERROR(SEARCH(("❌"),(AF13))))</formula>
    </cfRule>
  </conditionalFormatting>
  <conditionalFormatting sqref="AF16">
    <cfRule type="containsText" dxfId="82" priority="42" operator="containsText" text="❌">
      <formula>NOT(ISERROR(SEARCH(("❌"),(AF16))))</formula>
    </cfRule>
  </conditionalFormatting>
  <conditionalFormatting sqref="AF18">
    <cfRule type="containsText" dxfId="81" priority="43" operator="containsText" text="❌">
      <formula>NOT(ISERROR(SEARCH(("❌"),(AF18))))</formula>
    </cfRule>
  </conditionalFormatting>
  <conditionalFormatting sqref="AF21">
    <cfRule type="containsText" dxfId="80" priority="44" operator="containsText" text="❌">
      <formula>NOT(ISERROR(SEARCH(("❌"),(AF21))))</formula>
    </cfRule>
  </conditionalFormatting>
  <conditionalFormatting sqref="AF23">
    <cfRule type="containsText" dxfId="79" priority="45" operator="containsText" text="❌">
      <formula>NOT(ISERROR(SEARCH(("❌"),(AF23))))</formula>
    </cfRule>
  </conditionalFormatting>
  <conditionalFormatting sqref="AF26">
    <cfRule type="containsText" dxfId="78" priority="46" operator="containsText" text="❌">
      <formula>NOT(ISERROR(SEARCH(("❌"),(AF26))))</formula>
    </cfRule>
  </conditionalFormatting>
  <conditionalFormatting sqref="AF28:AF32">
    <cfRule type="containsText" dxfId="77" priority="47" operator="containsText" text="❌">
      <formula>NOT(ISERROR(SEARCH(("❌"),(AF28))))</formula>
    </cfRule>
  </conditionalFormatting>
  <conditionalFormatting sqref="AG13">
    <cfRule type="cellIs" dxfId="76" priority="48" operator="equal">
      <formula>"Catastrófico"</formula>
    </cfRule>
  </conditionalFormatting>
  <conditionalFormatting sqref="AG13">
    <cfRule type="cellIs" dxfId="75" priority="49" operator="equal">
      <formula>"Mayor"</formula>
    </cfRule>
  </conditionalFormatting>
  <conditionalFormatting sqref="AG13">
    <cfRule type="cellIs" dxfId="74" priority="50" operator="equal">
      <formula>"Moderado"</formula>
    </cfRule>
  </conditionalFormatting>
  <conditionalFormatting sqref="AG13">
    <cfRule type="cellIs" dxfId="73" priority="51" operator="equal">
      <formula>"Menor"</formula>
    </cfRule>
  </conditionalFormatting>
  <conditionalFormatting sqref="AG13">
    <cfRule type="cellIs" dxfId="72" priority="52" operator="equal">
      <formula>"Leve"</formula>
    </cfRule>
  </conditionalFormatting>
  <conditionalFormatting sqref="AG16">
    <cfRule type="cellIs" dxfId="71" priority="53" operator="equal">
      <formula>"Catastrófico"</formula>
    </cfRule>
  </conditionalFormatting>
  <conditionalFormatting sqref="AG16">
    <cfRule type="cellIs" dxfId="70" priority="54" operator="equal">
      <formula>"Mayor"</formula>
    </cfRule>
  </conditionalFormatting>
  <conditionalFormatting sqref="AG16">
    <cfRule type="cellIs" dxfId="69" priority="55" operator="equal">
      <formula>"Moderado"</formula>
    </cfRule>
  </conditionalFormatting>
  <conditionalFormatting sqref="AG16">
    <cfRule type="cellIs" dxfId="68" priority="56" operator="equal">
      <formula>"Menor"</formula>
    </cfRule>
  </conditionalFormatting>
  <conditionalFormatting sqref="AG16">
    <cfRule type="cellIs" dxfId="67" priority="57" operator="equal">
      <formula>"Leve"</formula>
    </cfRule>
  </conditionalFormatting>
  <conditionalFormatting sqref="AG18">
    <cfRule type="cellIs" dxfId="66" priority="58" operator="equal">
      <formula>"Catastrófico"</formula>
    </cfRule>
  </conditionalFormatting>
  <conditionalFormatting sqref="AG18">
    <cfRule type="cellIs" dxfId="65" priority="59" operator="equal">
      <formula>"Mayor"</formula>
    </cfRule>
  </conditionalFormatting>
  <conditionalFormatting sqref="AG18">
    <cfRule type="cellIs" dxfId="64" priority="60" operator="equal">
      <formula>"Moderado"</formula>
    </cfRule>
  </conditionalFormatting>
  <conditionalFormatting sqref="AG18">
    <cfRule type="cellIs" dxfId="63" priority="61" operator="equal">
      <formula>"Menor"</formula>
    </cfRule>
  </conditionalFormatting>
  <conditionalFormatting sqref="AG18">
    <cfRule type="cellIs" dxfId="62" priority="62" operator="equal">
      <formula>"Leve"</formula>
    </cfRule>
  </conditionalFormatting>
  <conditionalFormatting sqref="AG21">
    <cfRule type="cellIs" dxfId="61" priority="63" operator="equal">
      <formula>"Catastrófico"</formula>
    </cfRule>
  </conditionalFormatting>
  <conditionalFormatting sqref="AG21">
    <cfRule type="cellIs" dxfId="60" priority="64" operator="equal">
      <formula>"Mayor"</formula>
    </cfRule>
  </conditionalFormatting>
  <conditionalFormatting sqref="AG21">
    <cfRule type="cellIs" dxfId="59" priority="65" operator="equal">
      <formula>"Moderado"</formula>
    </cfRule>
  </conditionalFormatting>
  <conditionalFormatting sqref="AG21">
    <cfRule type="cellIs" dxfId="58" priority="66" operator="equal">
      <formula>"Menor"</formula>
    </cfRule>
  </conditionalFormatting>
  <conditionalFormatting sqref="AG21">
    <cfRule type="cellIs" dxfId="57" priority="67" operator="equal">
      <formula>"Leve"</formula>
    </cfRule>
  </conditionalFormatting>
  <conditionalFormatting sqref="AG23">
    <cfRule type="cellIs" dxfId="56" priority="68" operator="equal">
      <formula>"Catastrófico"</formula>
    </cfRule>
  </conditionalFormatting>
  <conditionalFormatting sqref="AG23">
    <cfRule type="cellIs" dxfId="55" priority="69" operator="equal">
      <formula>"Mayor"</formula>
    </cfRule>
  </conditionalFormatting>
  <conditionalFormatting sqref="AG23">
    <cfRule type="cellIs" dxfId="54" priority="70" operator="equal">
      <formula>"Moderado"</formula>
    </cfRule>
  </conditionalFormatting>
  <conditionalFormatting sqref="AG23">
    <cfRule type="cellIs" dxfId="53" priority="71" operator="equal">
      <formula>"Menor"</formula>
    </cfRule>
  </conditionalFormatting>
  <conditionalFormatting sqref="AG23">
    <cfRule type="cellIs" dxfId="52" priority="72" operator="equal">
      <formula>"Leve"</formula>
    </cfRule>
  </conditionalFormatting>
  <conditionalFormatting sqref="AG26">
    <cfRule type="cellIs" dxfId="51" priority="73" operator="equal">
      <formula>"Catastrófico"</formula>
    </cfRule>
  </conditionalFormatting>
  <conditionalFormatting sqref="AG26">
    <cfRule type="cellIs" dxfId="50" priority="74" operator="equal">
      <formula>"Mayor"</formula>
    </cfRule>
  </conditionalFormatting>
  <conditionalFormatting sqref="AG26">
    <cfRule type="cellIs" dxfId="49" priority="75" operator="equal">
      <formula>"Moderado"</formula>
    </cfRule>
  </conditionalFormatting>
  <conditionalFormatting sqref="AG26">
    <cfRule type="cellIs" dxfId="48" priority="76" operator="equal">
      <formula>"Menor"</formula>
    </cfRule>
  </conditionalFormatting>
  <conditionalFormatting sqref="AG26">
    <cfRule type="cellIs" dxfId="47" priority="77" operator="equal">
      <formula>"Leve"</formula>
    </cfRule>
  </conditionalFormatting>
  <conditionalFormatting sqref="AG28:AG32">
    <cfRule type="cellIs" dxfId="46" priority="78" operator="equal">
      <formula>"Catastrófico"</formula>
    </cfRule>
  </conditionalFormatting>
  <conditionalFormatting sqref="AG28:AG32">
    <cfRule type="cellIs" dxfId="45" priority="79" operator="equal">
      <formula>"Mayor"</formula>
    </cfRule>
  </conditionalFormatting>
  <conditionalFormatting sqref="AG28:AG32">
    <cfRule type="cellIs" dxfId="44" priority="80" operator="equal">
      <formula>"Moderado"</formula>
    </cfRule>
  </conditionalFormatting>
  <conditionalFormatting sqref="AG28:AG32">
    <cfRule type="cellIs" dxfId="43" priority="81" operator="equal">
      <formula>"Menor"</formula>
    </cfRule>
  </conditionalFormatting>
  <conditionalFormatting sqref="AG28:AG32">
    <cfRule type="cellIs" dxfId="42" priority="82" operator="equal">
      <formula>"Leve"</formula>
    </cfRule>
  </conditionalFormatting>
  <conditionalFormatting sqref="AI13">
    <cfRule type="cellIs" dxfId="41" priority="83" operator="equal">
      <formula>"Extremo"</formula>
    </cfRule>
  </conditionalFormatting>
  <conditionalFormatting sqref="AI13">
    <cfRule type="cellIs" dxfId="40" priority="84" operator="equal">
      <formula>"Alto"</formula>
    </cfRule>
  </conditionalFormatting>
  <conditionalFormatting sqref="AI13">
    <cfRule type="cellIs" dxfId="39" priority="85" operator="equal">
      <formula>"Moderado"</formula>
    </cfRule>
  </conditionalFormatting>
  <conditionalFormatting sqref="AI13">
    <cfRule type="cellIs" dxfId="38" priority="86" operator="equal">
      <formula>"Bajo"</formula>
    </cfRule>
  </conditionalFormatting>
  <conditionalFormatting sqref="AI16">
    <cfRule type="cellIs" dxfId="37" priority="87" operator="equal">
      <formula>"Extremo"</formula>
    </cfRule>
  </conditionalFormatting>
  <conditionalFormatting sqref="AI16">
    <cfRule type="cellIs" dxfId="36" priority="88" operator="equal">
      <formula>"Alto"</formula>
    </cfRule>
  </conditionalFormatting>
  <conditionalFormatting sqref="AI16">
    <cfRule type="cellIs" dxfId="35" priority="89" operator="equal">
      <formula>"Moderado"</formula>
    </cfRule>
  </conditionalFormatting>
  <conditionalFormatting sqref="AI16">
    <cfRule type="cellIs" dxfId="34" priority="90" operator="equal">
      <formula>"Bajo"</formula>
    </cfRule>
  </conditionalFormatting>
  <conditionalFormatting sqref="AI18">
    <cfRule type="cellIs" dxfId="33" priority="91" operator="equal">
      <formula>"Extremo"</formula>
    </cfRule>
  </conditionalFormatting>
  <conditionalFormatting sqref="AI18">
    <cfRule type="cellIs" dxfId="32" priority="92" operator="equal">
      <formula>"Alto"</formula>
    </cfRule>
  </conditionalFormatting>
  <conditionalFormatting sqref="AI18">
    <cfRule type="cellIs" dxfId="31" priority="93" operator="equal">
      <formula>"Moderado"</formula>
    </cfRule>
  </conditionalFormatting>
  <conditionalFormatting sqref="AI18">
    <cfRule type="cellIs" dxfId="30" priority="94" operator="equal">
      <formula>"Bajo"</formula>
    </cfRule>
  </conditionalFormatting>
  <conditionalFormatting sqref="AI21">
    <cfRule type="cellIs" dxfId="29" priority="95" operator="equal">
      <formula>"Extremo"</formula>
    </cfRule>
  </conditionalFormatting>
  <conditionalFormatting sqref="AI21">
    <cfRule type="cellIs" dxfId="28" priority="96" operator="equal">
      <formula>"Alto"</formula>
    </cfRule>
  </conditionalFormatting>
  <conditionalFormatting sqref="AI21">
    <cfRule type="cellIs" dxfId="27" priority="97" operator="equal">
      <formula>"Moderado"</formula>
    </cfRule>
  </conditionalFormatting>
  <conditionalFormatting sqref="AI21">
    <cfRule type="cellIs" dxfId="26" priority="98" operator="equal">
      <formula>"Bajo"</formula>
    </cfRule>
  </conditionalFormatting>
  <conditionalFormatting sqref="AI23">
    <cfRule type="cellIs" dxfId="25" priority="99" operator="equal">
      <formula>"Extremo"</formula>
    </cfRule>
  </conditionalFormatting>
  <conditionalFormatting sqref="AI23">
    <cfRule type="cellIs" dxfId="24" priority="100" operator="equal">
      <formula>"Alto"</formula>
    </cfRule>
  </conditionalFormatting>
  <conditionalFormatting sqref="AI23">
    <cfRule type="cellIs" dxfId="23" priority="101" operator="equal">
      <formula>"Moderado"</formula>
    </cfRule>
  </conditionalFormatting>
  <conditionalFormatting sqref="AI23">
    <cfRule type="cellIs" dxfId="22" priority="102" operator="equal">
      <formula>"Bajo"</formula>
    </cfRule>
  </conditionalFormatting>
  <conditionalFormatting sqref="AI26">
    <cfRule type="cellIs" dxfId="21" priority="103" operator="equal">
      <formula>"Extremo"</formula>
    </cfRule>
  </conditionalFormatting>
  <conditionalFormatting sqref="AI26">
    <cfRule type="cellIs" dxfId="20" priority="104" operator="equal">
      <formula>"Alto"</formula>
    </cfRule>
  </conditionalFormatting>
  <conditionalFormatting sqref="AI26">
    <cfRule type="cellIs" dxfId="19" priority="105" operator="equal">
      <formula>"Moderado"</formula>
    </cfRule>
  </conditionalFormatting>
  <conditionalFormatting sqref="AI26">
    <cfRule type="cellIs" dxfId="18" priority="106" operator="equal">
      <formula>"Bajo"</formula>
    </cfRule>
  </conditionalFormatting>
  <conditionalFormatting sqref="AI28:AI32">
    <cfRule type="cellIs" dxfId="17" priority="107" operator="equal">
      <formula>"Extremo"</formula>
    </cfRule>
  </conditionalFormatting>
  <conditionalFormatting sqref="AI28:AI32">
    <cfRule type="cellIs" dxfId="16" priority="108" operator="equal">
      <formula>"Alto"</formula>
    </cfRule>
  </conditionalFormatting>
  <conditionalFormatting sqref="AI28:AI32">
    <cfRule type="cellIs" dxfId="15" priority="109" operator="equal">
      <formula>"Moderado"</formula>
    </cfRule>
  </conditionalFormatting>
  <conditionalFormatting sqref="AI28:AI32">
    <cfRule type="cellIs" dxfId="14" priority="110" operator="equal">
      <formula>"Bajo"</formula>
    </cfRule>
  </conditionalFormatting>
  <conditionalFormatting sqref="I18 AT13:AT33">
    <cfRule type="cellIs" dxfId="13" priority="111" operator="equal">
      <formula>"Muy Alta"</formula>
    </cfRule>
  </conditionalFormatting>
  <conditionalFormatting sqref="I18 AT13:AT33">
    <cfRule type="cellIs" dxfId="12" priority="112" operator="equal">
      <formula>"Alta"</formula>
    </cfRule>
  </conditionalFormatting>
  <conditionalFormatting sqref="I18 AT13:AT33">
    <cfRule type="cellIs" dxfId="11" priority="113" operator="equal">
      <formula>"Media"</formula>
    </cfRule>
  </conditionalFormatting>
  <conditionalFormatting sqref="I18 AT13:AT33">
    <cfRule type="cellIs" dxfId="10" priority="114" operator="equal">
      <formula>"Baja"</formula>
    </cfRule>
  </conditionalFormatting>
  <conditionalFormatting sqref="I18 AT13:AT33">
    <cfRule type="cellIs" dxfId="9" priority="115" operator="equal">
      <formula>"Muy Baja"</formula>
    </cfRule>
  </conditionalFormatting>
  <conditionalFormatting sqref="AV13:AV33">
    <cfRule type="cellIs" dxfId="8" priority="116" operator="equal">
      <formula>"Catastrófico"</formula>
    </cfRule>
  </conditionalFormatting>
  <conditionalFormatting sqref="AV13:AV33">
    <cfRule type="cellIs" dxfId="7" priority="117" operator="equal">
      <formula>"Mayor"</formula>
    </cfRule>
  </conditionalFormatting>
  <conditionalFormatting sqref="AV13:AV33">
    <cfRule type="cellIs" dxfId="6" priority="118" operator="equal">
      <formula>"Moderado"</formula>
    </cfRule>
  </conditionalFormatting>
  <conditionalFormatting sqref="AV13:AV33">
    <cfRule type="cellIs" dxfId="5" priority="119" operator="equal">
      <formula>"Menor"</formula>
    </cfRule>
  </conditionalFormatting>
  <conditionalFormatting sqref="AV13:AV33">
    <cfRule type="cellIs" dxfId="4" priority="120" operator="equal">
      <formula>"Leve"</formula>
    </cfRule>
  </conditionalFormatting>
  <conditionalFormatting sqref="AX13:AX33">
    <cfRule type="cellIs" dxfId="3" priority="121" operator="equal">
      <formula>"Extremo"</formula>
    </cfRule>
  </conditionalFormatting>
  <conditionalFormatting sqref="AX13:AX33">
    <cfRule type="cellIs" dxfId="2" priority="122" operator="equal">
      <formula>"Alto"</formula>
    </cfRule>
  </conditionalFormatting>
  <conditionalFormatting sqref="AX13:AX33">
    <cfRule type="cellIs" dxfId="1" priority="123" operator="equal">
      <formula>"Moderado"</formula>
    </cfRule>
  </conditionalFormatting>
  <conditionalFormatting sqref="AX13:AX33">
    <cfRule type="cellIs" dxfId="0" priority="124" operator="equal">
      <formula>"Bajo"</formula>
    </cfRule>
  </conditionalFormatting>
  <hyperlinks>
    <hyperlink ref="BK13" r:id="rId1"/>
    <hyperlink ref="BL13" r:id="rId2"/>
    <hyperlink ref="BP13" r:id="rId3"/>
    <hyperlink ref="BK14" r:id="rId4"/>
    <hyperlink ref="BL14" r:id="rId5"/>
    <hyperlink ref="BO14" r:id="rId6"/>
    <hyperlink ref="BP14" r:id="rId7"/>
    <hyperlink ref="BL15" r:id="rId8"/>
    <hyperlink ref="BO15" r:id="rId9"/>
    <hyperlink ref="BP15" r:id="rId10"/>
    <hyperlink ref="BT15" r:id="rId11"/>
    <hyperlink ref="BK16" r:id="rId12"/>
    <hyperlink ref="BL16" r:id="rId13"/>
    <hyperlink ref="BO16" r:id="rId14"/>
    <hyperlink ref="BP16" r:id="rId15"/>
    <hyperlink ref="BL17" r:id="rId16"/>
    <hyperlink ref="BP17" r:id="rId17"/>
    <hyperlink ref="BT17" r:id="rId18"/>
    <hyperlink ref="BK18" r:id="rId19"/>
    <hyperlink ref="BL18" r:id="rId20"/>
    <hyperlink ref="BL21" r:id="rId21"/>
    <hyperlink ref="BP21" r:id="rId22"/>
    <hyperlink ref="BL22" r:id="rId23"/>
    <hyperlink ref="BP22" r:id="rId24"/>
    <hyperlink ref="BL23" r:id="rId25"/>
    <hyperlink ref="BP23" r:id="rId26"/>
    <hyperlink ref="BL24" r:id="rId27"/>
    <hyperlink ref="BP24" r:id="rId28"/>
    <hyperlink ref="BL25" r:id="rId29"/>
    <hyperlink ref="BP25" r:id="rId30"/>
    <hyperlink ref="BL28" r:id="rId31"/>
    <hyperlink ref="BP28" r:id="rId32"/>
    <hyperlink ref="BL29" r:id="rId33"/>
    <hyperlink ref="BP29" r:id="rId34"/>
    <hyperlink ref="BL30" r:id="rId35"/>
    <hyperlink ref="BP30" r:id="rId36"/>
    <hyperlink ref="BT30" r:id="rId37"/>
    <hyperlink ref="BL31" r:id="rId38"/>
    <hyperlink ref="BP31" r:id="rId39"/>
    <hyperlink ref="BT31" r:id="rId40"/>
  </hyperlinks>
  <pageMargins left="0.7" right="0.7" top="0.75" bottom="0.75" header="0" footer="0"/>
  <pageSetup orientation="portrait"/>
  <drawing r:id="rId41"/>
  <legacyDrawing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4.42578125" defaultRowHeight="15" customHeight="1"/>
  <cols>
    <col min="1" max="1" width="10.7109375" customWidth="1"/>
    <col min="2" max="2" width="24.140625" customWidth="1"/>
    <col min="3" max="3" width="70.140625" customWidth="1"/>
    <col min="4" max="4" width="29.85546875" customWidth="1"/>
    <col min="5" max="24" width="10.7109375" customWidth="1"/>
  </cols>
  <sheetData>
    <row r="1" spans="1:24" ht="23.25">
      <c r="A1" s="237"/>
      <c r="B1" s="586" t="s">
        <v>797</v>
      </c>
      <c r="C1" s="501"/>
      <c r="D1" s="501"/>
      <c r="E1" s="237"/>
      <c r="F1" s="237"/>
      <c r="G1" s="237"/>
      <c r="H1" s="237"/>
      <c r="I1" s="237"/>
      <c r="J1" s="237"/>
      <c r="K1" s="237"/>
      <c r="L1" s="237"/>
      <c r="M1" s="237"/>
      <c r="N1" s="237"/>
      <c r="O1" s="237"/>
      <c r="P1" s="237"/>
      <c r="Q1" s="237"/>
      <c r="R1" s="237"/>
      <c r="S1" s="237"/>
      <c r="T1" s="237"/>
      <c r="U1" s="237"/>
      <c r="V1" s="237"/>
      <c r="W1" s="237"/>
      <c r="X1" s="237"/>
    </row>
    <row r="2" spans="1:24">
      <c r="A2" s="237"/>
      <c r="B2" s="237"/>
      <c r="C2" s="237"/>
      <c r="D2" s="237"/>
      <c r="E2" s="237"/>
      <c r="F2" s="237"/>
      <c r="G2" s="237"/>
      <c r="H2" s="237"/>
      <c r="I2" s="237"/>
      <c r="J2" s="237"/>
      <c r="K2" s="237"/>
      <c r="L2" s="237"/>
      <c r="M2" s="237"/>
      <c r="N2" s="237"/>
      <c r="O2" s="237"/>
      <c r="P2" s="237"/>
      <c r="Q2" s="237"/>
      <c r="R2" s="237"/>
      <c r="S2" s="237"/>
      <c r="T2" s="237"/>
      <c r="U2" s="237"/>
      <c r="V2" s="237"/>
      <c r="W2" s="237"/>
      <c r="X2" s="237"/>
    </row>
    <row r="3" spans="1:24" ht="25.5">
      <c r="A3" s="237"/>
      <c r="B3" s="448"/>
      <c r="C3" s="449" t="s">
        <v>798</v>
      </c>
      <c r="D3" s="449" t="s">
        <v>247</v>
      </c>
      <c r="E3" s="237"/>
      <c r="F3" s="237"/>
      <c r="G3" s="237"/>
      <c r="H3" s="237"/>
      <c r="I3" s="237"/>
      <c r="J3" s="237"/>
      <c r="K3" s="237"/>
      <c r="L3" s="237"/>
      <c r="M3" s="237"/>
      <c r="N3" s="237"/>
      <c r="O3" s="237"/>
      <c r="P3" s="237"/>
      <c r="Q3" s="237"/>
      <c r="R3" s="237"/>
      <c r="S3" s="237"/>
      <c r="T3" s="237"/>
      <c r="U3" s="237"/>
      <c r="V3" s="237"/>
      <c r="W3" s="237"/>
      <c r="X3" s="237"/>
    </row>
    <row r="4" spans="1:24" ht="51">
      <c r="A4" s="237"/>
      <c r="B4" s="450" t="s">
        <v>799</v>
      </c>
      <c r="C4" s="451" t="s">
        <v>800</v>
      </c>
      <c r="D4" s="452">
        <v>0.2</v>
      </c>
      <c r="E4" s="237"/>
      <c r="F4" s="237"/>
      <c r="G4" s="237"/>
      <c r="H4" s="237"/>
      <c r="I4" s="237"/>
      <c r="J4" s="237"/>
      <c r="K4" s="237"/>
      <c r="L4" s="237"/>
      <c r="M4" s="237"/>
      <c r="N4" s="237"/>
      <c r="O4" s="237"/>
      <c r="P4" s="237"/>
      <c r="Q4" s="237"/>
      <c r="R4" s="237"/>
      <c r="S4" s="237"/>
      <c r="T4" s="237"/>
      <c r="U4" s="237"/>
      <c r="V4" s="237"/>
      <c r="W4" s="237"/>
      <c r="X4" s="237"/>
    </row>
    <row r="5" spans="1:24" ht="51">
      <c r="A5" s="237"/>
      <c r="B5" s="453" t="s">
        <v>801</v>
      </c>
      <c r="C5" s="454" t="s">
        <v>802</v>
      </c>
      <c r="D5" s="455">
        <v>0.4</v>
      </c>
      <c r="E5" s="237"/>
      <c r="F5" s="237"/>
      <c r="G5" s="237"/>
      <c r="H5" s="237"/>
      <c r="I5" s="237"/>
      <c r="J5" s="237"/>
      <c r="K5" s="237"/>
      <c r="L5" s="237"/>
      <c r="M5" s="237"/>
      <c r="N5" s="237"/>
      <c r="O5" s="237"/>
      <c r="P5" s="237"/>
      <c r="Q5" s="237"/>
      <c r="R5" s="237"/>
      <c r="S5" s="237"/>
      <c r="T5" s="237"/>
      <c r="U5" s="237"/>
      <c r="V5" s="237"/>
      <c r="W5" s="237"/>
      <c r="X5" s="237"/>
    </row>
    <row r="6" spans="1:24" ht="51">
      <c r="A6" s="237"/>
      <c r="B6" s="456" t="s">
        <v>442</v>
      </c>
      <c r="C6" s="454" t="s">
        <v>803</v>
      </c>
      <c r="D6" s="455">
        <v>0.6</v>
      </c>
      <c r="E6" s="237"/>
      <c r="F6" s="237"/>
      <c r="G6" s="237"/>
      <c r="H6" s="237"/>
      <c r="I6" s="237"/>
      <c r="J6" s="237"/>
      <c r="K6" s="237"/>
      <c r="L6" s="237"/>
      <c r="M6" s="237"/>
      <c r="N6" s="237"/>
      <c r="O6" s="237"/>
      <c r="P6" s="237"/>
      <c r="Q6" s="237"/>
      <c r="R6" s="237"/>
      <c r="S6" s="237"/>
      <c r="T6" s="237"/>
      <c r="U6" s="237"/>
      <c r="V6" s="237"/>
      <c r="W6" s="237"/>
      <c r="X6" s="237"/>
    </row>
    <row r="7" spans="1:24" ht="76.5">
      <c r="A7" s="237"/>
      <c r="B7" s="457" t="s">
        <v>804</v>
      </c>
      <c r="C7" s="454" t="s">
        <v>805</v>
      </c>
      <c r="D7" s="455">
        <v>0.8</v>
      </c>
      <c r="E7" s="237"/>
      <c r="F7" s="237"/>
      <c r="G7" s="237"/>
      <c r="H7" s="237"/>
      <c r="I7" s="237"/>
      <c r="J7" s="237"/>
      <c r="K7" s="237"/>
      <c r="L7" s="237"/>
      <c r="M7" s="237"/>
      <c r="N7" s="237"/>
      <c r="O7" s="237"/>
      <c r="P7" s="237"/>
      <c r="Q7" s="237"/>
      <c r="R7" s="237"/>
      <c r="S7" s="237"/>
      <c r="T7" s="237"/>
      <c r="U7" s="237"/>
      <c r="V7" s="237"/>
      <c r="W7" s="237"/>
      <c r="X7" s="237"/>
    </row>
    <row r="8" spans="1:24" ht="51">
      <c r="A8" s="237"/>
      <c r="B8" s="458" t="s">
        <v>806</v>
      </c>
      <c r="C8" s="454" t="s">
        <v>807</v>
      </c>
      <c r="D8" s="455">
        <v>1</v>
      </c>
      <c r="E8" s="237"/>
      <c r="F8" s="237"/>
      <c r="G8" s="237"/>
      <c r="H8" s="237"/>
      <c r="I8" s="237"/>
      <c r="J8" s="237"/>
      <c r="K8" s="237"/>
      <c r="L8" s="237"/>
      <c r="M8" s="237"/>
      <c r="N8" s="237"/>
      <c r="O8" s="237"/>
      <c r="P8" s="237"/>
      <c r="Q8" s="237"/>
      <c r="R8" s="237"/>
      <c r="S8" s="237"/>
      <c r="T8" s="237"/>
      <c r="U8" s="237"/>
      <c r="V8" s="237"/>
      <c r="W8" s="237"/>
      <c r="X8" s="237"/>
    </row>
    <row r="9" spans="1:24">
      <c r="A9" s="237"/>
      <c r="B9" s="237"/>
      <c r="C9" s="237"/>
      <c r="D9" s="237"/>
      <c r="E9" s="237"/>
      <c r="F9" s="237"/>
      <c r="G9" s="237"/>
      <c r="H9" s="237"/>
      <c r="I9" s="237"/>
      <c r="J9" s="237"/>
      <c r="K9" s="237"/>
      <c r="L9" s="237"/>
      <c r="M9" s="237"/>
      <c r="N9" s="237"/>
      <c r="O9" s="237"/>
      <c r="P9" s="237"/>
      <c r="Q9" s="237"/>
      <c r="R9" s="237"/>
      <c r="S9" s="237"/>
      <c r="T9" s="237"/>
      <c r="U9" s="237"/>
      <c r="V9" s="237"/>
      <c r="W9" s="237"/>
      <c r="X9" s="237"/>
    </row>
    <row r="10" spans="1:24" ht="16.5">
      <c r="A10" s="237"/>
      <c r="B10" s="459"/>
      <c r="C10" s="237"/>
      <c r="D10" s="237"/>
      <c r="E10" s="237"/>
      <c r="F10" s="237"/>
      <c r="G10" s="237"/>
      <c r="H10" s="237"/>
      <c r="I10" s="237"/>
      <c r="J10" s="237"/>
      <c r="K10" s="237"/>
      <c r="L10" s="237"/>
      <c r="M10" s="237"/>
      <c r="N10" s="237"/>
      <c r="O10" s="237"/>
      <c r="P10" s="237"/>
      <c r="Q10" s="237"/>
      <c r="R10" s="237"/>
      <c r="S10" s="237"/>
      <c r="T10" s="237"/>
      <c r="U10" s="237"/>
      <c r="V10" s="237"/>
      <c r="W10" s="237"/>
      <c r="X10" s="237"/>
    </row>
    <row r="11" spans="1:24">
      <c r="A11" s="237"/>
      <c r="B11" s="237"/>
      <c r="C11" s="237"/>
      <c r="D11" s="237"/>
      <c r="E11" s="237"/>
      <c r="F11" s="237"/>
      <c r="G11" s="237"/>
      <c r="H11" s="237"/>
      <c r="I11" s="237"/>
      <c r="J11" s="237"/>
      <c r="K11" s="237"/>
      <c r="L11" s="237"/>
      <c r="M11" s="237"/>
      <c r="N11" s="237"/>
      <c r="O11" s="237"/>
      <c r="P11" s="237"/>
      <c r="Q11" s="237"/>
      <c r="R11" s="237"/>
      <c r="S11" s="237"/>
      <c r="T11" s="237"/>
      <c r="U11" s="237"/>
      <c r="V11" s="237"/>
      <c r="W11" s="237"/>
      <c r="X11" s="237"/>
    </row>
    <row r="12" spans="1:24">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row>
    <row r="13" spans="1:24">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row>
    <row r="14" spans="1:24">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row>
    <row r="15" spans="1:24">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row>
    <row r="16" spans="1:24">
      <c r="A16" s="237"/>
      <c r="B16" s="237"/>
      <c r="C16" s="237"/>
      <c r="D16" s="237"/>
      <c r="E16" s="237"/>
      <c r="F16" s="237"/>
      <c r="G16" s="237"/>
      <c r="H16" s="237"/>
      <c r="I16" s="237"/>
      <c r="J16" s="237"/>
      <c r="K16" s="237"/>
      <c r="L16" s="237"/>
      <c r="M16" s="237"/>
      <c r="N16" s="237"/>
      <c r="O16" s="237"/>
      <c r="P16" s="237"/>
      <c r="Q16" s="237"/>
      <c r="R16" s="237"/>
      <c r="S16" s="237"/>
      <c r="T16" s="237"/>
      <c r="U16" s="237"/>
      <c r="V16" s="237"/>
      <c r="W16" s="237"/>
      <c r="X16" s="237"/>
    </row>
    <row r="17" spans="1:24">
      <c r="A17" s="237"/>
      <c r="B17" s="237"/>
      <c r="C17" s="237"/>
      <c r="D17" s="237"/>
      <c r="E17" s="237"/>
      <c r="F17" s="237"/>
      <c r="G17" s="237"/>
      <c r="H17" s="237"/>
      <c r="I17" s="237"/>
      <c r="J17" s="237"/>
      <c r="K17" s="237"/>
      <c r="L17" s="237"/>
      <c r="M17" s="237"/>
      <c r="N17" s="237"/>
      <c r="O17" s="237"/>
      <c r="P17" s="237"/>
      <c r="Q17" s="237"/>
      <c r="R17" s="237"/>
      <c r="S17" s="237"/>
      <c r="T17" s="237"/>
      <c r="U17" s="237"/>
      <c r="V17" s="237"/>
      <c r="W17" s="237"/>
      <c r="X17" s="237"/>
    </row>
    <row r="18" spans="1:24">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row>
    <row r="19" spans="1:24">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row>
    <row r="20" spans="1:24">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row>
    <row r="21" spans="1:24" ht="15.75" customHeight="1">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row>
    <row r="22" spans="1:24" ht="15.75" customHeight="1">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row>
    <row r="23" spans="1:24" ht="15.75" customHeight="1">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row>
    <row r="24" spans="1:24" ht="15.75" customHeight="1">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row>
    <row r="25" spans="1:24" ht="15.75" customHeight="1">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row>
    <row r="26" spans="1:24" ht="15.75" customHeight="1">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row>
    <row r="27" spans="1:24" ht="15.75" customHeight="1">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row>
    <row r="28" spans="1:24" ht="15.75" customHeight="1">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row>
    <row r="29" spans="1:24" ht="15.75" customHeight="1">
      <c r="A29" s="237"/>
      <c r="B29" s="237"/>
      <c r="C29" s="237"/>
      <c r="D29" s="237"/>
      <c r="E29" s="237"/>
      <c r="F29" s="237"/>
      <c r="G29" s="237"/>
      <c r="H29" s="237"/>
      <c r="I29" s="237"/>
      <c r="J29" s="237"/>
      <c r="K29" s="237"/>
      <c r="L29" s="237"/>
      <c r="M29" s="237"/>
      <c r="N29" s="237"/>
      <c r="O29" s="237"/>
      <c r="P29" s="237"/>
      <c r="Q29" s="237"/>
      <c r="R29" s="237"/>
      <c r="S29" s="237"/>
      <c r="T29" s="237"/>
      <c r="U29" s="237"/>
      <c r="V29" s="237"/>
      <c r="W29" s="237"/>
      <c r="X29" s="237"/>
    </row>
    <row r="30" spans="1:24" ht="15.75" customHeight="1">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row>
    <row r="31" spans="1:24" ht="15.75" customHeight="1">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row>
    <row r="32" spans="1:24" ht="15.75" customHeight="1">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row>
    <row r="33" spans="1:24" ht="15.75" customHeight="1">
      <c r="A33" s="237"/>
      <c r="E33" s="237"/>
      <c r="F33" s="237"/>
      <c r="G33" s="237"/>
      <c r="H33" s="237"/>
      <c r="I33" s="237"/>
      <c r="J33" s="237"/>
      <c r="K33" s="237"/>
      <c r="L33" s="237"/>
      <c r="M33" s="237"/>
      <c r="N33" s="237"/>
      <c r="O33" s="237"/>
      <c r="P33" s="237"/>
      <c r="Q33" s="237"/>
      <c r="R33" s="237"/>
      <c r="S33" s="237"/>
      <c r="T33" s="237"/>
      <c r="U33" s="237"/>
      <c r="V33" s="237"/>
      <c r="W33" s="237"/>
      <c r="X33" s="237"/>
    </row>
    <row r="34" spans="1:24" ht="15.75" customHeight="1">
      <c r="A34" s="237"/>
      <c r="B34" s="2" t="s">
        <v>557</v>
      </c>
      <c r="E34" s="237"/>
      <c r="F34" s="237"/>
      <c r="G34" s="237"/>
      <c r="H34" s="237"/>
      <c r="I34" s="237"/>
      <c r="J34" s="237"/>
      <c r="K34" s="237"/>
      <c r="L34" s="237"/>
      <c r="M34" s="237"/>
      <c r="N34" s="237"/>
      <c r="O34" s="237"/>
      <c r="P34" s="237"/>
      <c r="Q34" s="237"/>
      <c r="R34" s="237"/>
      <c r="S34" s="237"/>
      <c r="T34" s="237"/>
      <c r="U34" s="237"/>
      <c r="V34" s="237"/>
      <c r="W34" s="237"/>
      <c r="X34" s="237"/>
    </row>
    <row r="35" spans="1:24" ht="15.75" customHeight="1">
      <c r="A35" s="237"/>
      <c r="B35" s="2" t="s">
        <v>528</v>
      </c>
    </row>
    <row r="36" spans="1:24" ht="15.75" customHeight="1">
      <c r="A36" s="237"/>
    </row>
    <row r="37" spans="1:24" ht="15.75" customHeight="1">
      <c r="A37" s="237"/>
    </row>
    <row r="38" spans="1:24" ht="15.75" customHeight="1">
      <c r="A38" s="237"/>
    </row>
    <row r="39" spans="1:24" ht="15.75" customHeight="1">
      <c r="A39" s="237"/>
    </row>
    <row r="40" spans="1:24" ht="15.75" customHeight="1">
      <c r="A40" s="237"/>
    </row>
    <row r="41" spans="1:24" ht="15.75" customHeight="1">
      <c r="A41" s="237"/>
    </row>
    <row r="42" spans="1:24" ht="15.75" customHeight="1">
      <c r="A42" s="237"/>
    </row>
    <row r="43" spans="1:24" ht="15.75" customHeight="1">
      <c r="A43" s="237"/>
    </row>
    <row r="44" spans="1:24" ht="15.75" customHeight="1">
      <c r="A44" s="237"/>
    </row>
    <row r="45" spans="1:24" ht="15.75" customHeight="1">
      <c r="A45" s="237"/>
    </row>
    <row r="46" spans="1:24" ht="15.75" customHeight="1">
      <c r="A46" s="237"/>
    </row>
    <row r="47" spans="1:24" ht="15.75" customHeight="1">
      <c r="A47" s="237"/>
    </row>
    <row r="48" spans="1:24" ht="15.75" customHeight="1">
      <c r="A48" s="237"/>
    </row>
    <row r="49" spans="1:1" ht="15.75" customHeight="1">
      <c r="A49" s="237"/>
    </row>
    <row r="50" spans="1:1" ht="15.75" customHeight="1">
      <c r="A50" s="237"/>
    </row>
    <row r="51" spans="1:1" ht="15.75" customHeight="1">
      <c r="A51" s="237"/>
    </row>
    <row r="52" spans="1:1" ht="15.75" customHeight="1">
      <c r="A52" s="237"/>
    </row>
    <row r="53" spans="1:1" ht="15.75" customHeight="1">
      <c r="A53" s="237"/>
    </row>
    <row r="54" spans="1:1" ht="15.75" customHeight="1">
      <c r="A54" s="237"/>
    </row>
    <row r="55" spans="1:1" ht="15.75" customHeight="1">
      <c r="A55" s="237"/>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6" ht="33.75">
      <c r="A1" s="237"/>
      <c r="B1" s="587" t="s">
        <v>808</v>
      </c>
      <c r="C1" s="501"/>
      <c r="D1" s="501"/>
      <c r="E1" s="237"/>
      <c r="F1" s="237"/>
      <c r="G1" s="237"/>
      <c r="H1" s="237"/>
      <c r="I1" s="237"/>
      <c r="J1" s="237"/>
      <c r="K1" s="237"/>
      <c r="L1" s="237"/>
      <c r="M1" s="237"/>
      <c r="N1" s="237"/>
      <c r="O1" s="237"/>
      <c r="P1" s="237"/>
      <c r="Q1" s="237"/>
      <c r="R1" s="237"/>
      <c r="S1" s="237"/>
      <c r="T1" s="237"/>
      <c r="U1" s="237"/>
    </row>
    <row r="2" spans="1:26">
      <c r="A2" s="237"/>
      <c r="B2" s="237"/>
      <c r="C2" s="237"/>
      <c r="D2" s="237"/>
      <c r="E2" s="237"/>
      <c r="F2" s="237"/>
      <c r="G2" s="237"/>
      <c r="H2" s="237"/>
      <c r="I2" s="237"/>
      <c r="J2" s="237"/>
      <c r="K2" s="237"/>
      <c r="L2" s="237"/>
      <c r="M2" s="237"/>
      <c r="N2" s="237"/>
      <c r="O2" s="237"/>
      <c r="P2" s="237"/>
      <c r="Q2" s="237"/>
      <c r="R2" s="237"/>
      <c r="S2" s="237"/>
      <c r="T2" s="237"/>
      <c r="U2" s="237"/>
    </row>
    <row r="3" spans="1:26" ht="30">
      <c r="A3" s="237"/>
      <c r="B3" s="460"/>
      <c r="C3" s="461" t="s">
        <v>809</v>
      </c>
      <c r="D3" s="461" t="s">
        <v>810</v>
      </c>
      <c r="E3" s="237"/>
      <c r="F3" s="237"/>
      <c r="G3" s="237"/>
      <c r="H3" s="237"/>
      <c r="I3" s="237"/>
      <c r="J3" s="237"/>
      <c r="K3" s="237"/>
      <c r="L3" s="237"/>
      <c r="M3" s="237"/>
      <c r="N3" s="237"/>
      <c r="O3" s="237"/>
      <c r="P3" s="237"/>
      <c r="Q3" s="237"/>
      <c r="R3" s="237"/>
      <c r="S3" s="237"/>
      <c r="T3" s="237"/>
      <c r="U3" s="237"/>
    </row>
    <row r="4" spans="1:26" ht="33.75">
      <c r="A4" s="462" t="s">
        <v>811</v>
      </c>
      <c r="B4" s="463" t="s">
        <v>812</v>
      </c>
      <c r="C4" s="464" t="s">
        <v>813</v>
      </c>
      <c r="D4" s="465" t="s">
        <v>814</v>
      </c>
      <c r="E4" s="237"/>
      <c r="F4" s="237"/>
      <c r="G4" s="237"/>
      <c r="H4" s="237"/>
      <c r="I4" s="237"/>
      <c r="J4" s="237"/>
      <c r="K4" s="237"/>
      <c r="L4" s="237"/>
      <c r="M4" s="237"/>
      <c r="N4" s="237"/>
      <c r="O4" s="237"/>
      <c r="P4" s="237"/>
      <c r="Q4" s="237"/>
      <c r="R4" s="237"/>
      <c r="S4" s="237"/>
      <c r="T4" s="237"/>
      <c r="U4" s="237"/>
    </row>
    <row r="5" spans="1:26" ht="67.5">
      <c r="A5" s="462" t="s">
        <v>815</v>
      </c>
      <c r="B5" s="466" t="s">
        <v>816</v>
      </c>
      <c r="C5" s="467" t="s">
        <v>817</v>
      </c>
      <c r="D5" s="468" t="s">
        <v>818</v>
      </c>
      <c r="E5" s="237"/>
      <c r="F5" s="237"/>
      <c r="G5" s="237"/>
      <c r="H5" s="237"/>
      <c r="I5" s="237"/>
      <c r="J5" s="237"/>
      <c r="K5" s="237"/>
      <c r="L5" s="237"/>
      <c r="M5" s="237"/>
      <c r="N5" s="237"/>
      <c r="O5" s="237"/>
      <c r="P5" s="237"/>
      <c r="Q5" s="237"/>
      <c r="R5" s="237"/>
      <c r="S5" s="237"/>
      <c r="T5" s="237"/>
      <c r="U5" s="237"/>
    </row>
    <row r="6" spans="1:26" ht="67.5">
      <c r="A6" s="462" t="s">
        <v>198</v>
      </c>
      <c r="B6" s="469" t="s">
        <v>819</v>
      </c>
      <c r="C6" s="467" t="s">
        <v>820</v>
      </c>
      <c r="D6" s="468" t="s">
        <v>433</v>
      </c>
      <c r="E6" s="237"/>
      <c r="F6" s="237"/>
      <c r="G6" s="237"/>
      <c r="H6" s="237"/>
      <c r="I6" s="237"/>
      <c r="J6" s="237"/>
      <c r="K6" s="237"/>
      <c r="L6" s="237"/>
      <c r="M6" s="237"/>
      <c r="N6" s="237"/>
      <c r="O6" s="237"/>
      <c r="P6" s="237"/>
      <c r="Q6" s="237"/>
      <c r="R6" s="237"/>
      <c r="S6" s="237"/>
      <c r="T6" s="237"/>
      <c r="U6" s="237"/>
    </row>
    <row r="7" spans="1:26" ht="101.25">
      <c r="A7" s="462" t="s">
        <v>443</v>
      </c>
      <c r="B7" s="470" t="s">
        <v>821</v>
      </c>
      <c r="C7" s="467" t="s">
        <v>822</v>
      </c>
      <c r="D7" s="468" t="s">
        <v>823</v>
      </c>
      <c r="E7" s="237"/>
      <c r="F7" s="237"/>
      <c r="G7" s="237"/>
      <c r="H7" s="237"/>
      <c r="I7" s="237"/>
      <c r="J7" s="237"/>
      <c r="K7" s="237"/>
      <c r="L7" s="237"/>
      <c r="M7" s="237"/>
      <c r="N7" s="237"/>
      <c r="O7" s="237"/>
      <c r="P7" s="237"/>
      <c r="Q7" s="237"/>
      <c r="R7" s="237"/>
      <c r="S7" s="237"/>
      <c r="T7" s="237"/>
      <c r="U7" s="237"/>
    </row>
    <row r="8" spans="1:26" ht="67.5">
      <c r="A8" s="462" t="s">
        <v>824</v>
      </c>
      <c r="B8" s="471" t="s">
        <v>825</v>
      </c>
      <c r="C8" s="467" t="s">
        <v>826</v>
      </c>
      <c r="D8" s="468" t="s">
        <v>827</v>
      </c>
      <c r="E8" s="237"/>
      <c r="F8" s="237"/>
      <c r="G8" s="237"/>
      <c r="H8" s="237"/>
      <c r="I8" s="237"/>
      <c r="J8" s="237"/>
      <c r="K8" s="237"/>
      <c r="L8" s="237"/>
      <c r="M8" s="237"/>
      <c r="N8" s="237"/>
      <c r="O8" s="237"/>
      <c r="P8" s="237"/>
      <c r="Q8" s="237"/>
      <c r="R8" s="237"/>
      <c r="S8" s="237"/>
      <c r="T8" s="237"/>
      <c r="U8" s="237"/>
    </row>
    <row r="9" spans="1:26" ht="20.25">
      <c r="A9" s="237"/>
      <c r="B9" s="237"/>
      <c r="C9" s="472"/>
      <c r="D9" s="472"/>
      <c r="E9" s="237"/>
      <c r="F9" s="237"/>
      <c r="G9" s="237"/>
      <c r="H9" s="237"/>
      <c r="I9" s="237"/>
      <c r="J9" s="237"/>
      <c r="K9" s="237"/>
      <c r="L9" s="237"/>
      <c r="M9" s="237"/>
      <c r="N9" s="237"/>
      <c r="O9" s="237"/>
      <c r="P9" s="237"/>
      <c r="Q9" s="237"/>
      <c r="R9" s="237"/>
      <c r="S9" s="237"/>
      <c r="T9" s="237"/>
      <c r="U9" s="237"/>
      <c r="V9" s="2"/>
      <c r="W9" s="2"/>
      <c r="X9" s="2"/>
      <c r="Y9" s="2"/>
      <c r="Z9" s="2"/>
    </row>
    <row r="10" spans="1:26" ht="20.25">
      <c r="A10" s="237"/>
      <c r="B10" s="2"/>
      <c r="C10" s="473"/>
      <c r="D10" s="473"/>
      <c r="E10" s="2"/>
      <c r="F10" s="2"/>
      <c r="G10" s="2"/>
      <c r="H10" s="2"/>
      <c r="I10" s="2"/>
      <c r="J10" s="2"/>
      <c r="K10" s="2"/>
      <c r="L10" s="2"/>
      <c r="M10" s="2"/>
      <c r="N10" s="2"/>
      <c r="O10" s="2"/>
      <c r="P10" s="2"/>
      <c r="Q10" s="2"/>
      <c r="R10" s="2"/>
      <c r="S10" s="2"/>
      <c r="T10" s="2"/>
      <c r="U10" s="2"/>
      <c r="V10" s="2"/>
      <c r="W10" s="2"/>
      <c r="X10" s="2"/>
      <c r="Y10" s="2"/>
      <c r="Z10" s="2"/>
    </row>
    <row r="11" spans="1:26">
      <c r="A11" s="237"/>
      <c r="B11" s="237" t="s">
        <v>828</v>
      </c>
      <c r="C11" s="237" t="s">
        <v>280</v>
      </c>
      <c r="D11" s="237" t="s">
        <v>499</v>
      </c>
      <c r="E11" s="2"/>
      <c r="F11" s="2"/>
      <c r="G11" s="2"/>
      <c r="H11" s="2"/>
      <c r="I11" s="2"/>
      <c r="J11" s="2"/>
      <c r="K11" s="2"/>
      <c r="L11" s="2"/>
      <c r="M11" s="2"/>
      <c r="N11" s="2"/>
      <c r="O11" s="2"/>
      <c r="P11" s="2"/>
      <c r="Q11" s="2"/>
      <c r="R11" s="2"/>
      <c r="S11" s="2"/>
      <c r="T11" s="2"/>
      <c r="U11" s="2"/>
      <c r="V11" s="2"/>
      <c r="W11" s="2"/>
      <c r="X11" s="2"/>
      <c r="Y11" s="2"/>
      <c r="Z11" s="2"/>
    </row>
    <row r="12" spans="1:26">
      <c r="A12" s="237"/>
      <c r="B12" s="237" t="s">
        <v>829</v>
      </c>
      <c r="C12" s="237" t="s">
        <v>728</v>
      </c>
      <c r="D12" s="237" t="s">
        <v>489</v>
      </c>
      <c r="E12" s="2"/>
      <c r="F12" s="2"/>
      <c r="G12" s="2"/>
      <c r="H12" s="2"/>
      <c r="I12" s="2"/>
      <c r="J12" s="2"/>
      <c r="K12" s="2"/>
      <c r="L12" s="2"/>
      <c r="M12" s="2"/>
      <c r="N12" s="2"/>
      <c r="O12" s="2"/>
      <c r="P12" s="2"/>
      <c r="Q12" s="2"/>
      <c r="R12" s="2"/>
      <c r="S12" s="2"/>
      <c r="T12" s="2"/>
      <c r="U12" s="2"/>
      <c r="V12" s="2"/>
      <c r="W12" s="2"/>
      <c r="X12" s="2"/>
      <c r="Y12" s="2"/>
      <c r="Z12" s="2"/>
    </row>
    <row r="13" spans="1:26">
      <c r="A13" s="237"/>
      <c r="B13" s="237"/>
      <c r="C13" s="237" t="s">
        <v>318</v>
      </c>
      <c r="D13" s="237" t="s">
        <v>102</v>
      </c>
      <c r="E13" s="2"/>
      <c r="F13" s="2"/>
      <c r="G13" s="2"/>
      <c r="H13" s="2"/>
      <c r="I13" s="2"/>
      <c r="J13" s="2"/>
      <c r="K13" s="2"/>
      <c r="L13" s="2"/>
      <c r="M13" s="2"/>
      <c r="N13" s="2"/>
      <c r="O13" s="2"/>
      <c r="P13" s="2"/>
      <c r="Q13" s="2"/>
      <c r="R13" s="2"/>
      <c r="S13" s="2"/>
      <c r="T13" s="2"/>
      <c r="U13" s="2"/>
      <c r="V13" s="2"/>
      <c r="W13" s="2"/>
      <c r="X13" s="2"/>
      <c r="Y13" s="2"/>
      <c r="Z13" s="2"/>
    </row>
    <row r="14" spans="1:26">
      <c r="A14" s="237"/>
      <c r="B14" s="237"/>
      <c r="C14" s="237" t="s">
        <v>197</v>
      </c>
      <c r="D14" s="237" t="s">
        <v>227</v>
      </c>
      <c r="E14" s="2"/>
      <c r="F14" s="2"/>
      <c r="G14" s="2"/>
      <c r="H14" s="2"/>
      <c r="I14" s="2"/>
      <c r="J14" s="2"/>
      <c r="K14" s="2"/>
      <c r="L14" s="2"/>
      <c r="M14" s="2"/>
      <c r="N14" s="2"/>
      <c r="O14" s="2"/>
      <c r="P14" s="2"/>
      <c r="Q14" s="2"/>
      <c r="R14" s="2"/>
      <c r="S14" s="2"/>
      <c r="T14" s="2"/>
      <c r="U14" s="2"/>
      <c r="V14" s="2"/>
      <c r="W14" s="2"/>
      <c r="X14" s="2"/>
      <c r="Y14" s="2"/>
      <c r="Z14" s="2"/>
    </row>
    <row r="15" spans="1:26">
      <c r="A15" s="237"/>
      <c r="B15" s="237"/>
      <c r="C15" s="237" t="s">
        <v>830</v>
      </c>
      <c r="D15" s="237" t="s">
        <v>831</v>
      </c>
      <c r="E15" s="2"/>
      <c r="F15" s="2"/>
      <c r="G15" s="2"/>
      <c r="H15" s="2"/>
      <c r="I15" s="2"/>
      <c r="J15" s="2"/>
      <c r="K15" s="2"/>
      <c r="L15" s="2"/>
      <c r="M15" s="2"/>
      <c r="N15" s="2"/>
      <c r="O15" s="2"/>
      <c r="P15" s="2"/>
      <c r="Q15" s="2"/>
      <c r="R15" s="2"/>
      <c r="S15" s="2"/>
      <c r="T15" s="2"/>
      <c r="U15" s="2"/>
      <c r="V15" s="2"/>
      <c r="W15" s="2"/>
      <c r="X15" s="2"/>
      <c r="Y15" s="2"/>
      <c r="Z15" s="2"/>
    </row>
    <row r="16" spans="1:26" ht="20.25">
      <c r="A16" s="237"/>
      <c r="B16" s="2"/>
      <c r="C16" s="473"/>
      <c r="D16" s="473"/>
      <c r="E16" s="2"/>
      <c r="F16" s="2"/>
      <c r="G16" s="2"/>
      <c r="H16" s="2"/>
      <c r="I16" s="2"/>
      <c r="J16" s="2"/>
      <c r="K16" s="2"/>
      <c r="L16" s="2"/>
      <c r="M16" s="2"/>
      <c r="N16" s="2"/>
      <c r="O16" s="2"/>
      <c r="P16" s="2"/>
      <c r="Q16" s="2"/>
      <c r="R16" s="2"/>
      <c r="S16" s="2"/>
      <c r="T16" s="2"/>
      <c r="U16" s="2"/>
      <c r="V16" s="2"/>
      <c r="W16" s="2"/>
      <c r="X16" s="2"/>
      <c r="Y16" s="2"/>
      <c r="Z16" s="2"/>
    </row>
    <row r="17" spans="1:26" ht="20.25">
      <c r="A17" s="237"/>
      <c r="B17" s="2"/>
      <c r="C17" s="473"/>
      <c r="D17" s="473"/>
      <c r="E17" s="2"/>
      <c r="F17" s="2"/>
      <c r="G17" s="2"/>
      <c r="H17" s="2"/>
      <c r="I17" s="2"/>
      <c r="J17" s="2"/>
      <c r="K17" s="2"/>
      <c r="L17" s="2"/>
      <c r="M17" s="2"/>
      <c r="N17" s="2"/>
      <c r="O17" s="2"/>
      <c r="P17" s="2"/>
      <c r="Q17" s="2"/>
      <c r="R17" s="2"/>
      <c r="S17" s="2"/>
      <c r="T17" s="2"/>
      <c r="U17" s="2"/>
      <c r="V17" s="2"/>
      <c r="W17" s="2"/>
      <c r="X17" s="2"/>
      <c r="Y17" s="2"/>
      <c r="Z17" s="2"/>
    </row>
    <row r="18" spans="1:26" ht="20.25">
      <c r="A18" s="237"/>
      <c r="B18" s="2"/>
      <c r="C18" s="473"/>
      <c r="D18" s="473"/>
      <c r="E18" s="2"/>
      <c r="F18" s="2"/>
      <c r="G18" s="2"/>
      <c r="H18" s="2"/>
      <c r="I18" s="2"/>
      <c r="J18" s="2"/>
      <c r="K18" s="2"/>
      <c r="L18" s="2"/>
      <c r="M18" s="2"/>
      <c r="N18" s="2"/>
      <c r="O18" s="2"/>
      <c r="P18" s="2"/>
      <c r="Q18" s="2"/>
      <c r="R18" s="2"/>
      <c r="S18" s="2"/>
      <c r="T18" s="2"/>
      <c r="U18" s="2"/>
      <c r="V18" s="2"/>
      <c r="W18" s="2"/>
      <c r="X18" s="2"/>
      <c r="Y18" s="2"/>
      <c r="Z18" s="2"/>
    </row>
    <row r="19" spans="1:26" ht="20.25">
      <c r="A19" s="462"/>
      <c r="B19" s="474"/>
      <c r="C19" s="475"/>
      <c r="D19" s="475"/>
    </row>
    <row r="20" spans="1:26" ht="20.25">
      <c r="A20" s="462"/>
      <c r="B20" s="474"/>
      <c r="C20" s="475"/>
      <c r="D20" s="475"/>
    </row>
    <row r="21" spans="1:26" ht="15.75" customHeight="1">
      <c r="A21" s="462"/>
      <c r="B21" s="474"/>
      <c r="C21" s="475"/>
      <c r="D21" s="475"/>
    </row>
    <row r="22" spans="1:26" ht="15.75" customHeight="1">
      <c r="A22" s="462"/>
      <c r="B22" s="474"/>
      <c r="C22" s="475"/>
      <c r="D22" s="475"/>
    </row>
    <row r="23" spans="1:26" ht="15.75" customHeight="1">
      <c r="A23" s="462"/>
      <c r="B23" s="474"/>
      <c r="C23" s="475"/>
      <c r="D23" s="475"/>
    </row>
    <row r="24" spans="1:26" ht="15.75" customHeight="1">
      <c r="A24" s="462"/>
      <c r="B24" s="474"/>
      <c r="C24" s="475"/>
      <c r="D24" s="475"/>
    </row>
    <row r="25" spans="1:26" ht="15.75" customHeight="1">
      <c r="A25" s="462"/>
      <c r="B25" s="474"/>
      <c r="C25" s="475"/>
      <c r="D25" s="475"/>
    </row>
    <row r="26" spans="1:26" ht="15.75" customHeight="1">
      <c r="A26" s="462"/>
      <c r="B26" s="474"/>
      <c r="C26" s="475"/>
      <c r="D26" s="475"/>
    </row>
    <row r="27" spans="1:26" ht="15.75" customHeight="1">
      <c r="A27" s="462"/>
      <c r="B27" s="474"/>
      <c r="C27" s="475"/>
      <c r="D27" s="475"/>
    </row>
    <row r="28" spans="1:26" ht="15.75" customHeight="1">
      <c r="A28" s="462"/>
      <c r="B28" s="474"/>
      <c r="C28" s="475"/>
      <c r="D28" s="475"/>
    </row>
    <row r="29" spans="1:26" ht="15.75" customHeight="1">
      <c r="A29" s="462"/>
      <c r="B29" s="474"/>
      <c r="C29" s="475"/>
      <c r="D29" s="475"/>
    </row>
    <row r="30" spans="1:26" ht="15.75" customHeight="1">
      <c r="A30" s="462"/>
      <c r="B30" s="474"/>
      <c r="C30" s="475"/>
      <c r="D30" s="475"/>
    </row>
    <row r="31" spans="1:26" ht="15.75" customHeight="1">
      <c r="A31" s="462"/>
      <c r="B31" s="474"/>
      <c r="C31" s="475"/>
      <c r="D31" s="475"/>
    </row>
    <row r="32" spans="1:26" ht="15.75" customHeight="1">
      <c r="A32" s="462"/>
      <c r="B32" s="474"/>
      <c r="C32" s="475"/>
      <c r="D32" s="475"/>
    </row>
    <row r="33" spans="1:4" ht="15.75" customHeight="1">
      <c r="A33" s="462"/>
      <c r="B33" s="474"/>
      <c r="C33" s="475"/>
      <c r="D33" s="475"/>
    </row>
    <row r="34" spans="1:4" ht="15.75" customHeight="1">
      <c r="A34" s="462"/>
      <c r="B34" s="474"/>
      <c r="C34" s="475"/>
      <c r="D34" s="475"/>
    </row>
    <row r="35" spans="1:4" ht="15.75" customHeight="1">
      <c r="A35" s="462"/>
      <c r="B35" s="474"/>
      <c r="C35" s="475"/>
      <c r="D35" s="475"/>
    </row>
    <row r="36" spans="1:4" ht="15.75" customHeight="1">
      <c r="A36" s="462"/>
      <c r="B36" s="474"/>
      <c r="C36" s="475"/>
      <c r="D36" s="475"/>
    </row>
    <row r="37" spans="1:4" ht="15.75" customHeight="1">
      <c r="A37" s="462"/>
      <c r="B37" s="474"/>
      <c r="C37" s="475"/>
      <c r="D37" s="475"/>
    </row>
    <row r="38" spans="1:4" ht="15.75" customHeight="1">
      <c r="A38" s="462"/>
      <c r="B38" s="474"/>
      <c r="C38" s="475"/>
      <c r="D38" s="475"/>
    </row>
    <row r="39" spans="1:4" ht="15.75" customHeight="1">
      <c r="A39" s="462"/>
      <c r="B39" s="474"/>
      <c r="C39" s="475"/>
      <c r="D39" s="475"/>
    </row>
    <row r="40" spans="1:4" ht="15.75" customHeight="1">
      <c r="A40" s="462"/>
      <c r="B40" s="474"/>
      <c r="C40" s="475"/>
      <c r="D40" s="475"/>
    </row>
    <row r="41" spans="1:4" ht="15.75" customHeight="1">
      <c r="A41" s="462"/>
      <c r="B41" s="474"/>
      <c r="C41" s="475"/>
      <c r="D41" s="475"/>
    </row>
    <row r="42" spans="1:4" ht="15.75" customHeight="1">
      <c r="A42" s="462"/>
      <c r="B42" s="474"/>
      <c r="C42" s="475"/>
      <c r="D42" s="475"/>
    </row>
    <row r="43" spans="1:4" ht="15.75" customHeight="1">
      <c r="A43" s="462"/>
      <c r="B43" s="474"/>
      <c r="C43" s="475"/>
      <c r="D43" s="475"/>
    </row>
    <row r="44" spans="1:4" ht="15.75" customHeight="1">
      <c r="A44" s="462"/>
      <c r="B44" s="474"/>
      <c r="C44" s="475"/>
      <c r="D44" s="475"/>
    </row>
    <row r="45" spans="1:4" ht="15.75" customHeight="1">
      <c r="A45" s="462"/>
      <c r="B45" s="474"/>
      <c r="C45" s="475"/>
      <c r="D45" s="475"/>
    </row>
    <row r="46" spans="1:4" ht="15.75" customHeight="1">
      <c r="A46" s="462"/>
      <c r="B46" s="474"/>
      <c r="C46" s="475"/>
      <c r="D46" s="475"/>
    </row>
    <row r="47" spans="1:4" ht="15.75" customHeight="1">
      <c r="A47" s="462"/>
      <c r="B47" s="474"/>
      <c r="C47" s="475"/>
      <c r="D47" s="475"/>
    </row>
    <row r="48" spans="1:4" ht="15.75" customHeight="1">
      <c r="A48" s="462"/>
      <c r="B48" s="474"/>
      <c r="C48" s="475"/>
      <c r="D48" s="475"/>
    </row>
    <row r="49" spans="1:4" ht="15.75" customHeight="1">
      <c r="A49" s="462"/>
      <c r="B49" s="474"/>
      <c r="C49" s="475"/>
      <c r="D49" s="475"/>
    </row>
    <row r="50" spans="1:4" ht="15.75" customHeight="1">
      <c r="A50" s="462"/>
      <c r="B50" s="474"/>
      <c r="C50" s="475"/>
      <c r="D50" s="475"/>
    </row>
    <row r="51" spans="1:4" ht="15.75" customHeight="1">
      <c r="A51" s="462"/>
      <c r="B51" s="474"/>
      <c r="C51" s="475"/>
      <c r="D51" s="475"/>
    </row>
    <row r="52" spans="1:4" ht="15.75" customHeight="1">
      <c r="A52" s="462"/>
      <c r="B52" s="474"/>
      <c r="C52" s="475"/>
      <c r="D52" s="475"/>
    </row>
    <row r="53" spans="1:4" ht="15.75" customHeight="1">
      <c r="A53" s="462"/>
      <c r="B53" s="474"/>
      <c r="C53" s="475"/>
      <c r="D53" s="475"/>
    </row>
    <row r="54" spans="1:4" ht="15.75" customHeight="1">
      <c r="A54" s="462"/>
      <c r="B54" s="474"/>
      <c r="C54" s="475"/>
      <c r="D54" s="475"/>
    </row>
    <row r="55" spans="1:4" ht="15.75" customHeight="1">
      <c r="A55" s="462"/>
      <c r="B55" s="474"/>
      <c r="C55" s="475"/>
      <c r="D55" s="475"/>
    </row>
    <row r="56" spans="1:4" ht="15.75" customHeight="1">
      <c r="A56" s="462"/>
      <c r="B56" s="474"/>
      <c r="C56" s="475"/>
      <c r="D56" s="475"/>
    </row>
    <row r="57" spans="1:4" ht="15.75" customHeight="1">
      <c r="A57" s="462"/>
      <c r="B57" s="474"/>
      <c r="C57" s="475"/>
      <c r="D57" s="475"/>
    </row>
    <row r="58" spans="1:4" ht="15.75" customHeight="1">
      <c r="A58" s="462"/>
      <c r="B58" s="474"/>
      <c r="C58" s="475"/>
      <c r="D58" s="475"/>
    </row>
    <row r="59" spans="1:4" ht="15.75" customHeight="1">
      <c r="A59" s="462"/>
      <c r="B59" s="474"/>
      <c r="C59" s="475"/>
      <c r="D59" s="475"/>
    </row>
    <row r="60" spans="1:4" ht="15.75" customHeight="1">
      <c r="A60" s="462"/>
      <c r="B60" s="474"/>
      <c r="C60" s="475"/>
      <c r="D60" s="475"/>
    </row>
    <row r="61" spans="1:4" ht="15.75" customHeight="1">
      <c r="A61" s="462"/>
      <c r="B61" s="474"/>
      <c r="C61" s="475"/>
      <c r="D61" s="475"/>
    </row>
    <row r="62" spans="1:4" ht="15.75" customHeight="1">
      <c r="A62" s="462"/>
      <c r="B62" s="474"/>
      <c r="C62" s="475"/>
      <c r="D62" s="475"/>
    </row>
    <row r="63" spans="1:4" ht="15.75" customHeight="1">
      <c r="A63" s="462"/>
      <c r="B63" s="474"/>
      <c r="C63" s="475"/>
      <c r="D63" s="475"/>
    </row>
    <row r="64" spans="1:4" ht="15.75" customHeight="1">
      <c r="A64" s="462"/>
      <c r="B64" s="474"/>
      <c r="C64" s="475"/>
      <c r="D64" s="475"/>
    </row>
    <row r="65" spans="1:4" ht="15.75" customHeight="1">
      <c r="A65" s="462"/>
      <c r="B65" s="474"/>
      <c r="C65" s="475"/>
      <c r="D65" s="475"/>
    </row>
    <row r="66" spans="1:4" ht="15.75" customHeight="1">
      <c r="A66" s="462"/>
      <c r="B66" s="474"/>
      <c r="C66" s="475"/>
      <c r="D66" s="475"/>
    </row>
    <row r="67" spans="1:4" ht="15.75" customHeight="1">
      <c r="A67" s="462"/>
      <c r="B67" s="474"/>
      <c r="C67" s="475"/>
      <c r="D67" s="475"/>
    </row>
    <row r="68" spans="1:4" ht="15.75" customHeight="1">
      <c r="A68" s="462"/>
      <c r="B68" s="474"/>
      <c r="C68" s="475"/>
      <c r="D68" s="475"/>
    </row>
    <row r="69" spans="1:4" ht="15.75" customHeight="1">
      <c r="A69" s="462"/>
      <c r="B69" s="474"/>
      <c r="C69" s="475"/>
      <c r="D69" s="475"/>
    </row>
    <row r="70" spans="1:4" ht="15.75" customHeight="1">
      <c r="A70" s="462"/>
      <c r="B70" s="474"/>
      <c r="C70" s="475"/>
      <c r="D70" s="475"/>
    </row>
    <row r="71" spans="1:4" ht="15.75" customHeight="1">
      <c r="A71" s="462"/>
      <c r="B71" s="474"/>
      <c r="C71" s="475"/>
      <c r="D71" s="475"/>
    </row>
    <row r="72" spans="1:4" ht="15.75" customHeight="1">
      <c r="A72" s="462"/>
      <c r="B72" s="474"/>
      <c r="C72" s="475"/>
      <c r="D72" s="475"/>
    </row>
    <row r="73" spans="1:4" ht="15.75" customHeight="1">
      <c r="A73" s="462"/>
      <c r="B73" s="474"/>
      <c r="C73" s="475"/>
      <c r="D73" s="475"/>
    </row>
    <row r="74" spans="1:4" ht="15.75" customHeight="1">
      <c r="A74" s="462"/>
      <c r="B74" s="474"/>
      <c r="C74" s="475"/>
      <c r="D74" s="475"/>
    </row>
    <row r="75" spans="1:4" ht="15.75" customHeight="1">
      <c r="A75" s="462"/>
      <c r="B75" s="474"/>
      <c r="C75" s="475"/>
      <c r="D75" s="475"/>
    </row>
    <row r="76" spans="1:4" ht="15.75" customHeight="1">
      <c r="A76" s="462"/>
      <c r="B76" s="474"/>
      <c r="C76" s="475"/>
      <c r="D76" s="475"/>
    </row>
    <row r="77" spans="1:4" ht="15.75" customHeight="1">
      <c r="A77" s="462"/>
      <c r="B77" s="474"/>
      <c r="C77" s="475"/>
      <c r="D77" s="475"/>
    </row>
    <row r="78" spans="1:4" ht="15.75" customHeight="1">
      <c r="A78" s="462"/>
      <c r="B78" s="474"/>
      <c r="C78" s="475"/>
      <c r="D78" s="475"/>
    </row>
    <row r="79" spans="1:4" ht="15.75" customHeight="1">
      <c r="A79" s="462"/>
      <c r="B79" s="474"/>
      <c r="C79" s="475"/>
      <c r="D79" s="475"/>
    </row>
    <row r="80" spans="1:4" ht="15.75" customHeight="1">
      <c r="A80" s="462"/>
      <c r="B80" s="474"/>
      <c r="C80" s="475"/>
      <c r="D80" s="475"/>
    </row>
    <row r="81" spans="1:4" ht="15.75" customHeight="1">
      <c r="A81" s="462"/>
      <c r="B81" s="474"/>
      <c r="C81" s="475"/>
      <c r="D81" s="475"/>
    </row>
    <row r="82" spans="1:4" ht="15.75" customHeight="1">
      <c r="A82" s="462"/>
      <c r="B82" s="474"/>
      <c r="C82" s="475"/>
      <c r="D82" s="475"/>
    </row>
    <row r="83" spans="1:4" ht="15.75" customHeight="1">
      <c r="A83" s="462"/>
      <c r="B83" s="474"/>
      <c r="C83" s="475"/>
      <c r="D83" s="475"/>
    </row>
    <row r="84" spans="1:4" ht="15.75" customHeight="1">
      <c r="A84" s="462"/>
      <c r="B84" s="474"/>
      <c r="C84" s="475"/>
      <c r="D84" s="475"/>
    </row>
    <row r="85" spans="1:4" ht="15.75" customHeight="1">
      <c r="A85" s="462"/>
      <c r="B85" s="474"/>
      <c r="C85" s="475"/>
      <c r="D85" s="475"/>
    </row>
    <row r="86" spans="1:4" ht="15.75" customHeight="1">
      <c r="A86" s="462"/>
      <c r="B86" s="474"/>
      <c r="C86" s="475"/>
      <c r="D86" s="475"/>
    </row>
    <row r="87" spans="1:4" ht="15.75" customHeight="1">
      <c r="A87" s="462"/>
      <c r="B87" s="474"/>
      <c r="C87" s="475"/>
      <c r="D87" s="475"/>
    </row>
    <row r="88" spans="1:4" ht="15.75" customHeight="1">
      <c r="A88" s="462"/>
      <c r="B88" s="474"/>
      <c r="C88" s="475"/>
      <c r="D88" s="475"/>
    </row>
    <row r="89" spans="1:4" ht="15.75" customHeight="1">
      <c r="A89" s="462"/>
      <c r="B89" s="474"/>
      <c r="C89" s="475"/>
      <c r="D89" s="475"/>
    </row>
    <row r="90" spans="1:4" ht="15.75" customHeight="1">
      <c r="A90" s="462"/>
      <c r="B90" s="474"/>
      <c r="C90" s="475"/>
      <c r="D90" s="475"/>
    </row>
    <row r="91" spans="1:4" ht="15.75" customHeight="1">
      <c r="A91" s="462"/>
      <c r="B91" s="474"/>
      <c r="C91" s="475"/>
      <c r="D91" s="475"/>
    </row>
    <row r="92" spans="1:4" ht="15.75" customHeight="1">
      <c r="A92" s="462"/>
      <c r="B92" s="474"/>
      <c r="C92" s="475"/>
      <c r="D92" s="475"/>
    </row>
    <row r="93" spans="1:4" ht="15.75" customHeight="1">
      <c r="A93" s="462"/>
      <c r="B93" s="474"/>
      <c r="C93" s="475"/>
      <c r="D93" s="475"/>
    </row>
    <row r="94" spans="1:4" ht="15.75" customHeight="1">
      <c r="A94" s="462"/>
      <c r="B94" s="474"/>
      <c r="C94" s="475"/>
      <c r="D94" s="475"/>
    </row>
    <row r="95" spans="1:4" ht="15.75" customHeight="1">
      <c r="A95" s="462"/>
      <c r="B95" s="474"/>
      <c r="C95" s="475"/>
      <c r="D95" s="475"/>
    </row>
    <row r="96" spans="1:4" ht="15.75" customHeight="1">
      <c r="A96" s="462"/>
      <c r="B96" s="474"/>
      <c r="C96" s="475"/>
      <c r="D96" s="475"/>
    </row>
    <row r="97" spans="1:4" ht="15.75" customHeight="1">
      <c r="A97" s="462"/>
      <c r="B97" s="474"/>
      <c r="C97" s="475"/>
      <c r="D97" s="475"/>
    </row>
    <row r="98" spans="1:4" ht="15.75" customHeight="1">
      <c r="A98" s="462"/>
      <c r="B98" s="474"/>
      <c r="C98" s="475"/>
      <c r="D98" s="475"/>
    </row>
    <row r="99" spans="1:4" ht="15.75" customHeight="1">
      <c r="A99" s="462"/>
      <c r="B99" s="474"/>
      <c r="C99" s="475"/>
      <c r="D99" s="475"/>
    </row>
    <row r="100" spans="1:4" ht="15.75" customHeight="1">
      <c r="A100" s="462"/>
      <c r="B100" s="474"/>
      <c r="C100" s="475"/>
      <c r="D100" s="475"/>
    </row>
    <row r="101" spans="1:4" ht="15.75" customHeight="1">
      <c r="A101" s="462"/>
      <c r="B101" s="474"/>
      <c r="C101" s="475"/>
      <c r="D101" s="475"/>
    </row>
    <row r="102" spans="1:4" ht="15.75" customHeight="1">
      <c r="A102" s="462"/>
      <c r="B102" s="474"/>
      <c r="C102" s="475"/>
      <c r="D102" s="475"/>
    </row>
    <row r="103" spans="1:4" ht="15.75" customHeight="1">
      <c r="A103" s="462"/>
      <c r="B103" s="474"/>
      <c r="C103" s="475"/>
      <c r="D103" s="475"/>
    </row>
    <row r="104" spans="1:4" ht="15.75" customHeight="1">
      <c r="A104" s="462"/>
      <c r="B104" s="474"/>
      <c r="C104" s="475"/>
      <c r="D104" s="475"/>
    </row>
    <row r="105" spans="1:4" ht="15.75" customHeight="1">
      <c r="A105" s="462"/>
      <c r="B105" s="474"/>
      <c r="C105" s="475"/>
      <c r="D105" s="475"/>
    </row>
    <row r="106" spans="1:4" ht="15.75" customHeight="1">
      <c r="A106" s="462"/>
      <c r="B106" s="474"/>
      <c r="C106" s="475"/>
      <c r="D106" s="475"/>
    </row>
    <row r="107" spans="1:4" ht="15.75" customHeight="1">
      <c r="A107" s="462"/>
      <c r="B107" s="474"/>
      <c r="C107" s="475"/>
      <c r="D107" s="475"/>
    </row>
    <row r="108" spans="1:4" ht="15.75" customHeight="1">
      <c r="A108" s="462"/>
      <c r="B108" s="474"/>
      <c r="C108" s="475"/>
      <c r="D108" s="475"/>
    </row>
    <row r="109" spans="1:4" ht="15.75" customHeight="1">
      <c r="A109" s="462"/>
      <c r="B109" s="474"/>
      <c r="C109" s="475"/>
      <c r="D109" s="475"/>
    </row>
    <row r="110" spans="1:4" ht="15.75" customHeight="1">
      <c r="A110" s="462"/>
      <c r="B110" s="474"/>
      <c r="C110" s="475"/>
      <c r="D110" s="475"/>
    </row>
    <row r="111" spans="1:4" ht="15.75" customHeight="1">
      <c r="A111" s="462"/>
      <c r="B111" s="474"/>
      <c r="C111" s="475"/>
      <c r="D111" s="475"/>
    </row>
    <row r="112" spans="1:4" ht="15.75" customHeight="1">
      <c r="A112" s="462"/>
      <c r="B112" s="474"/>
      <c r="C112" s="475"/>
      <c r="D112" s="475"/>
    </row>
    <row r="113" spans="1:4" ht="15.75" customHeight="1">
      <c r="A113" s="462"/>
      <c r="B113" s="474"/>
      <c r="C113" s="475"/>
      <c r="D113" s="475"/>
    </row>
    <row r="114" spans="1:4" ht="15.75" customHeight="1">
      <c r="A114" s="462"/>
      <c r="B114" s="474"/>
      <c r="C114" s="475"/>
      <c r="D114" s="475"/>
    </row>
    <row r="115" spans="1:4" ht="15.75" customHeight="1">
      <c r="A115" s="462"/>
      <c r="B115" s="474"/>
      <c r="C115" s="475"/>
      <c r="D115" s="475"/>
    </row>
    <row r="116" spans="1:4" ht="15.75" customHeight="1">
      <c r="A116" s="462"/>
      <c r="B116" s="474"/>
      <c r="C116" s="475"/>
      <c r="D116" s="475"/>
    </row>
    <row r="117" spans="1:4" ht="15.75" customHeight="1">
      <c r="A117" s="462"/>
      <c r="B117" s="474"/>
      <c r="C117" s="475"/>
      <c r="D117" s="475"/>
    </row>
    <row r="118" spans="1:4" ht="15.75" customHeight="1">
      <c r="A118" s="462"/>
      <c r="B118" s="474"/>
      <c r="C118" s="475"/>
      <c r="D118" s="475"/>
    </row>
    <row r="119" spans="1:4" ht="15.75" customHeight="1">
      <c r="A119" s="462"/>
      <c r="B119" s="474"/>
      <c r="C119" s="475"/>
      <c r="D119" s="475"/>
    </row>
    <row r="120" spans="1:4" ht="15.75" customHeight="1">
      <c r="A120" s="462"/>
      <c r="B120" s="474"/>
      <c r="C120" s="475"/>
      <c r="D120" s="475"/>
    </row>
    <row r="121" spans="1:4" ht="15.75" customHeight="1">
      <c r="A121" s="462"/>
      <c r="B121" s="474"/>
      <c r="C121" s="475"/>
      <c r="D121" s="475"/>
    </row>
    <row r="122" spans="1:4" ht="15.75" customHeight="1">
      <c r="A122" s="462"/>
      <c r="B122" s="474"/>
      <c r="C122" s="475"/>
      <c r="D122" s="475"/>
    </row>
    <row r="123" spans="1:4" ht="15.75" customHeight="1">
      <c r="A123" s="462"/>
      <c r="B123" s="474"/>
      <c r="C123" s="475"/>
      <c r="D123" s="475"/>
    </row>
    <row r="124" spans="1:4" ht="15.75" customHeight="1">
      <c r="A124" s="462"/>
      <c r="B124" s="474"/>
      <c r="C124" s="475"/>
      <c r="D124" s="475"/>
    </row>
    <row r="125" spans="1:4" ht="15.75" customHeight="1">
      <c r="A125" s="462"/>
      <c r="B125" s="474"/>
      <c r="C125" s="475"/>
      <c r="D125" s="475"/>
    </row>
    <row r="126" spans="1:4" ht="15.75" customHeight="1">
      <c r="A126" s="462"/>
      <c r="B126" s="474"/>
      <c r="C126" s="475"/>
      <c r="D126" s="475"/>
    </row>
    <row r="127" spans="1:4" ht="15.75" customHeight="1">
      <c r="A127" s="462"/>
      <c r="B127" s="474"/>
      <c r="C127" s="475"/>
      <c r="D127" s="475"/>
    </row>
    <row r="128" spans="1:4" ht="15.75" customHeight="1">
      <c r="A128" s="462"/>
      <c r="B128" s="474"/>
      <c r="C128" s="475"/>
      <c r="D128" s="475"/>
    </row>
    <row r="129" spans="1:26" ht="15.75" customHeight="1">
      <c r="A129" s="462"/>
      <c r="B129" s="474"/>
      <c r="C129" s="475"/>
      <c r="D129" s="475"/>
    </row>
    <row r="130" spans="1:26" ht="15.75" customHeight="1">
      <c r="A130" s="462"/>
      <c r="B130" s="474"/>
      <c r="C130" s="475"/>
      <c r="D130" s="475"/>
    </row>
    <row r="131" spans="1:26" ht="15.75" customHeight="1">
      <c r="A131" s="462"/>
      <c r="B131" s="474"/>
      <c r="C131" s="475"/>
      <c r="D131" s="475"/>
    </row>
    <row r="132" spans="1:26" ht="15.75" customHeight="1">
      <c r="A132" s="462"/>
      <c r="B132" s="474"/>
      <c r="C132" s="475"/>
      <c r="D132" s="475"/>
    </row>
    <row r="133" spans="1:26" ht="15.75" customHeight="1">
      <c r="A133" s="462"/>
      <c r="B133" s="474"/>
      <c r="C133" s="475"/>
      <c r="D133" s="475"/>
    </row>
    <row r="134" spans="1:26" ht="15.75" customHeight="1">
      <c r="A134" s="462"/>
      <c r="B134" s="474"/>
      <c r="C134" s="475"/>
      <c r="D134" s="475"/>
    </row>
    <row r="135" spans="1:26" ht="15.75" customHeight="1">
      <c r="A135" s="462"/>
      <c r="B135" s="474"/>
      <c r="C135" s="475"/>
      <c r="D135" s="475"/>
    </row>
    <row r="136" spans="1:26" ht="15.75" customHeight="1">
      <c r="A136" s="462"/>
      <c r="B136" s="474"/>
      <c r="C136" s="475"/>
      <c r="D136" s="475"/>
    </row>
    <row r="137" spans="1:26" ht="15.75" customHeight="1">
      <c r="A137" s="462"/>
      <c r="B137" s="474"/>
      <c r="C137" s="475"/>
      <c r="D137" s="475"/>
    </row>
    <row r="138" spans="1:26" ht="15.75" customHeight="1">
      <c r="A138" s="462"/>
      <c r="B138" s="474"/>
      <c r="C138" s="475"/>
      <c r="D138" s="475"/>
    </row>
    <row r="139" spans="1:26" ht="15.75" customHeight="1">
      <c r="A139" s="237"/>
      <c r="B139" s="474"/>
      <c r="C139" s="474"/>
      <c r="D139" s="474"/>
    </row>
    <row r="140" spans="1:26" ht="15.75" customHeight="1">
      <c r="A140" s="237"/>
      <c r="B140" s="476" t="s">
        <v>832</v>
      </c>
      <c r="C140" s="476" t="s">
        <v>833</v>
      </c>
      <c r="D140" s="2" t="s">
        <v>832</v>
      </c>
      <c r="E140" s="2" t="s">
        <v>833</v>
      </c>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37"/>
      <c r="B141" s="477" t="s">
        <v>834</v>
      </c>
      <c r="C141" s="477" t="s">
        <v>835</v>
      </c>
      <c r="D141" s="2" t="s">
        <v>834</v>
      </c>
      <c r="E141" s="2"/>
      <c r="F141" s="2" t="str">
        <f t="shared" ref="F141:F152" si="0">IF(NOT(ISBLANK(D141)),D141,IF(NOT(ISBLANK(E141)),"     "&amp;E141,FALSE))</f>
        <v>Afectación Económica o presupuestal</v>
      </c>
      <c r="G141" s="2" t="s">
        <v>834</v>
      </c>
      <c r="H141" s="2" t="str">
        <f ca="1">IF(NOT(ISERROR(MATCH(G141,ANCHORARRAY(B152),0))),F154&amp;"Por favor no seleccionar los criterios de impacto",G141)</f>
        <v>Afectación Económica o presupuestal</v>
      </c>
      <c r="I141" s="2"/>
      <c r="J141" s="2"/>
      <c r="K141" s="2"/>
      <c r="L141" s="2"/>
      <c r="M141" s="2"/>
      <c r="N141" s="2"/>
      <c r="O141" s="2"/>
      <c r="P141" s="2"/>
      <c r="Q141" s="2"/>
      <c r="R141" s="2"/>
      <c r="S141" s="2"/>
      <c r="T141" s="2"/>
      <c r="U141" s="2"/>
      <c r="V141" s="2"/>
      <c r="W141" s="2"/>
      <c r="X141" s="2"/>
      <c r="Y141" s="2"/>
      <c r="Z141" s="2"/>
    </row>
    <row r="142" spans="1:26" ht="15.75" customHeight="1">
      <c r="A142" s="237"/>
      <c r="B142" s="477" t="s">
        <v>834</v>
      </c>
      <c r="C142" s="477" t="s">
        <v>817</v>
      </c>
      <c r="D142" s="2"/>
      <c r="E142" s="2" t="s">
        <v>835</v>
      </c>
      <c r="F142" s="2" t="str">
        <f t="shared" si="0"/>
        <v xml:space="preserve">     Afectación menor a 10 SMLMV .</v>
      </c>
      <c r="G142" s="2"/>
      <c r="H142" s="2"/>
      <c r="I142" s="2"/>
      <c r="J142" s="2"/>
      <c r="K142" s="2"/>
      <c r="L142" s="2"/>
      <c r="M142" s="2"/>
      <c r="N142" s="2"/>
      <c r="O142" s="2"/>
      <c r="P142" s="2"/>
      <c r="Q142" s="2"/>
      <c r="R142" s="2"/>
      <c r="S142" s="2"/>
      <c r="T142" s="2"/>
      <c r="U142" s="2"/>
      <c r="V142" s="2"/>
      <c r="W142" s="2"/>
      <c r="X142" s="2"/>
      <c r="Y142" s="2"/>
      <c r="Z142" s="2"/>
    </row>
    <row r="143" spans="1:26" ht="15.75" customHeight="1">
      <c r="A143" s="237"/>
      <c r="B143" s="477" t="s">
        <v>834</v>
      </c>
      <c r="C143" s="477" t="s">
        <v>820</v>
      </c>
      <c r="D143" s="2"/>
      <c r="E143" s="2" t="s">
        <v>817</v>
      </c>
      <c r="F143" s="2" t="str">
        <f t="shared" si="0"/>
        <v xml:space="preserve">     Entre 10 y 50 SMLMV </v>
      </c>
      <c r="G143" s="2"/>
      <c r="H143" s="2"/>
      <c r="I143" s="2"/>
      <c r="J143" s="2"/>
      <c r="K143" s="2"/>
      <c r="L143" s="2"/>
      <c r="M143" s="2"/>
      <c r="N143" s="2"/>
      <c r="O143" s="2"/>
      <c r="P143" s="2"/>
      <c r="Q143" s="2"/>
      <c r="R143" s="2"/>
      <c r="S143" s="2"/>
      <c r="T143" s="2"/>
      <c r="U143" s="2"/>
      <c r="V143" s="2"/>
      <c r="W143" s="2"/>
      <c r="X143" s="2"/>
      <c r="Y143" s="2"/>
      <c r="Z143" s="2"/>
    </row>
    <row r="144" spans="1:26" ht="15.75" customHeight="1">
      <c r="A144" s="237"/>
      <c r="B144" s="477" t="s">
        <v>834</v>
      </c>
      <c r="C144" s="477" t="s">
        <v>822</v>
      </c>
      <c r="D144" s="2"/>
      <c r="E144" s="2" t="s">
        <v>820</v>
      </c>
      <c r="F144" s="2" t="str">
        <f t="shared" si="0"/>
        <v xml:space="preserve">     Entre 50 y 100 SMLMV </v>
      </c>
      <c r="G144" s="2"/>
      <c r="H144" s="2"/>
      <c r="I144" s="2"/>
      <c r="J144" s="2"/>
      <c r="K144" s="2"/>
      <c r="L144" s="2"/>
      <c r="M144" s="2"/>
      <c r="N144" s="2"/>
      <c r="O144" s="2"/>
      <c r="P144" s="2"/>
      <c r="Q144" s="2"/>
      <c r="R144" s="2"/>
      <c r="S144" s="2"/>
      <c r="T144" s="2"/>
      <c r="U144" s="2"/>
      <c r="V144" s="2"/>
      <c r="W144" s="2"/>
      <c r="X144" s="2"/>
      <c r="Y144" s="2"/>
      <c r="Z144" s="2"/>
    </row>
    <row r="145" spans="1:26" ht="15.75" customHeight="1">
      <c r="A145" s="237"/>
      <c r="B145" s="477" t="s">
        <v>834</v>
      </c>
      <c r="C145" s="477" t="s">
        <v>826</v>
      </c>
      <c r="D145" s="2"/>
      <c r="E145" s="2" t="s">
        <v>822</v>
      </c>
      <c r="F145" s="2" t="str">
        <f t="shared" si="0"/>
        <v xml:space="preserve">     Entre 100 y 500 SMLMV </v>
      </c>
      <c r="G145" s="2"/>
      <c r="H145" s="2"/>
      <c r="I145" s="2"/>
      <c r="J145" s="2"/>
      <c r="K145" s="2"/>
      <c r="L145" s="2"/>
      <c r="M145" s="2"/>
      <c r="N145" s="2"/>
      <c r="O145" s="2"/>
      <c r="P145" s="2"/>
      <c r="Q145" s="2"/>
      <c r="R145" s="2"/>
      <c r="S145" s="2"/>
      <c r="T145" s="2"/>
      <c r="U145" s="2"/>
      <c r="V145" s="2"/>
      <c r="W145" s="2"/>
      <c r="X145" s="2"/>
      <c r="Y145" s="2"/>
      <c r="Z145" s="2"/>
    </row>
    <row r="146" spans="1:26" ht="15.75" customHeight="1">
      <c r="A146" s="237"/>
      <c r="B146" s="477" t="s">
        <v>810</v>
      </c>
      <c r="C146" s="477" t="s">
        <v>814</v>
      </c>
      <c r="D146" s="2"/>
      <c r="E146" s="2" t="s">
        <v>826</v>
      </c>
      <c r="F146" s="2" t="str">
        <f t="shared" si="0"/>
        <v xml:space="preserve">     Mayor a 500 SMLMV </v>
      </c>
      <c r="G146" s="2"/>
      <c r="H146" s="2"/>
      <c r="I146" s="2"/>
      <c r="J146" s="2"/>
      <c r="K146" s="2"/>
      <c r="L146" s="2"/>
      <c r="M146" s="2"/>
      <c r="N146" s="2"/>
      <c r="O146" s="2"/>
      <c r="P146" s="2"/>
      <c r="Q146" s="2"/>
      <c r="R146" s="2"/>
      <c r="S146" s="2"/>
      <c r="T146" s="2"/>
      <c r="U146" s="2"/>
      <c r="V146" s="2"/>
      <c r="W146" s="2"/>
      <c r="X146" s="2"/>
      <c r="Y146" s="2"/>
      <c r="Z146" s="2"/>
    </row>
    <row r="147" spans="1:26" ht="15.75" customHeight="1">
      <c r="A147" s="237"/>
      <c r="B147" s="477" t="s">
        <v>810</v>
      </c>
      <c r="C147" s="477" t="s">
        <v>785</v>
      </c>
      <c r="D147" s="2" t="s">
        <v>810</v>
      </c>
      <c r="E147" s="2"/>
      <c r="F147" s="2" t="str">
        <f t="shared" si="0"/>
        <v>Pérdida Reputacional</v>
      </c>
      <c r="G147" s="2"/>
      <c r="H147" s="2"/>
      <c r="I147" s="2"/>
      <c r="J147" s="2"/>
      <c r="K147" s="2"/>
      <c r="L147" s="2"/>
      <c r="M147" s="2"/>
      <c r="N147" s="2"/>
      <c r="O147" s="2"/>
      <c r="P147" s="2"/>
      <c r="Q147" s="2"/>
      <c r="R147" s="2"/>
      <c r="S147" s="2"/>
      <c r="T147" s="2"/>
      <c r="U147" s="2"/>
      <c r="V147" s="2"/>
      <c r="W147" s="2"/>
      <c r="X147" s="2"/>
      <c r="Y147" s="2"/>
      <c r="Z147" s="2"/>
    </row>
    <row r="148" spans="1:26" ht="15.75" customHeight="1">
      <c r="A148" s="237"/>
      <c r="B148" s="477" t="s">
        <v>810</v>
      </c>
      <c r="C148" s="477" t="s">
        <v>433</v>
      </c>
      <c r="D148" s="2"/>
      <c r="E148" s="2" t="s">
        <v>814</v>
      </c>
      <c r="F148" s="2" t="str">
        <f t="shared" si="0"/>
        <v xml:space="preserve">     El riesgo afecta la imagen de alguna área de la organización</v>
      </c>
      <c r="G148" s="2"/>
      <c r="H148" s="2"/>
      <c r="I148" s="2"/>
      <c r="J148" s="2"/>
      <c r="K148" s="2"/>
      <c r="L148" s="2"/>
      <c r="M148" s="2"/>
      <c r="N148" s="2"/>
      <c r="O148" s="2"/>
      <c r="P148" s="2"/>
      <c r="Q148" s="2"/>
      <c r="R148" s="2"/>
      <c r="S148" s="2"/>
      <c r="T148" s="2"/>
      <c r="U148" s="2"/>
      <c r="V148" s="2"/>
      <c r="W148" s="2"/>
      <c r="X148" s="2"/>
      <c r="Y148" s="2"/>
      <c r="Z148" s="2"/>
    </row>
    <row r="149" spans="1:26" ht="15.75" customHeight="1">
      <c r="A149" s="237"/>
      <c r="B149" s="477" t="s">
        <v>810</v>
      </c>
      <c r="C149" s="477" t="s">
        <v>823</v>
      </c>
      <c r="D149" s="2"/>
      <c r="E149" s="2" t="s">
        <v>785</v>
      </c>
      <c r="F149" s="2" t="str">
        <f t="shared" si="0"/>
        <v xml:space="preserve">     El riesgo afecta la imagen de la entidad internamente, de conocimiento general, nivel interno, de junta dircetiva y accionistas y/o de provedores</v>
      </c>
      <c r="G149" s="2"/>
      <c r="H149" s="2"/>
      <c r="I149" s="2"/>
      <c r="J149" s="2"/>
      <c r="K149" s="2"/>
      <c r="L149" s="2"/>
      <c r="M149" s="2"/>
      <c r="N149" s="2"/>
      <c r="O149" s="2"/>
      <c r="P149" s="2"/>
      <c r="Q149" s="2"/>
      <c r="R149" s="2"/>
      <c r="S149" s="2"/>
      <c r="T149" s="2"/>
      <c r="U149" s="2"/>
      <c r="V149" s="2"/>
      <c r="W149" s="2"/>
      <c r="X149" s="2"/>
      <c r="Y149" s="2"/>
      <c r="Z149" s="2"/>
    </row>
    <row r="150" spans="1:26" ht="15.75" customHeight="1">
      <c r="A150" s="237"/>
      <c r="B150" s="477" t="s">
        <v>810</v>
      </c>
      <c r="C150" s="477" t="s">
        <v>827</v>
      </c>
      <c r="D150" s="2"/>
      <c r="E150" s="2" t="s">
        <v>433</v>
      </c>
      <c r="F150" s="2" t="str">
        <f t="shared" si="0"/>
        <v xml:space="preserve">     El riesgo afecta la imagen de la entidad con algunos usuarios de relevancia frente al logro de los objetivos</v>
      </c>
      <c r="G150" s="2"/>
      <c r="H150" s="2"/>
      <c r="I150" s="2"/>
      <c r="J150" s="2"/>
      <c r="K150" s="2"/>
      <c r="L150" s="2"/>
      <c r="M150" s="2"/>
      <c r="N150" s="2"/>
      <c r="O150" s="2"/>
      <c r="P150" s="2"/>
      <c r="Q150" s="2"/>
      <c r="R150" s="2"/>
      <c r="S150" s="2"/>
      <c r="T150" s="2"/>
      <c r="U150" s="2"/>
      <c r="V150" s="2"/>
      <c r="W150" s="2"/>
      <c r="X150" s="2"/>
      <c r="Y150" s="2"/>
      <c r="Z150" s="2"/>
    </row>
    <row r="151" spans="1:26" ht="15.75" customHeight="1">
      <c r="A151" s="237"/>
      <c r="B151" s="2"/>
      <c r="C151" s="2"/>
      <c r="D151" s="2"/>
      <c r="E151" s="2" t="s">
        <v>823</v>
      </c>
      <c r="F151" s="2" t="str">
        <f t="shared" si="0"/>
        <v xml:space="preserve">     El riesgo afecta la imagen de de la entidad con efecto publicitario sostenido a nivel de sector administrativo, nivel departamental o municipal</v>
      </c>
      <c r="G151" s="2"/>
      <c r="H151" s="2"/>
      <c r="I151" s="2"/>
      <c r="J151" s="2"/>
      <c r="K151" s="2"/>
      <c r="L151" s="2"/>
      <c r="M151" s="2"/>
      <c r="N151" s="2"/>
      <c r="O151" s="2"/>
      <c r="P151" s="2"/>
      <c r="Q151" s="2"/>
      <c r="R151" s="2"/>
      <c r="S151" s="2"/>
      <c r="T151" s="2"/>
      <c r="U151" s="2"/>
      <c r="V151" s="2"/>
      <c r="W151" s="2"/>
      <c r="X151" s="2"/>
      <c r="Y151" s="2"/>
      <c r="Z151" s="2"/>
    </row>
    <row r="152" spans="1:26" ht="15.75" customHeight="1">
      <c r="A152" s="237"/>
      <c r="B152" s="2" t="str">
        <f ca="1">IFERROR(__xludf.DUMMYFUNCTION("ARRAY_CONSTRAIN(ARRAYFORMULA(UNIQUE('Tabla Impacto'!$B$140:$B$150)), 3, 1)"),"Criterios")</f>
        <v>Criterios</v>
      </c>
      <c r="C152" s="2"/>
      <c r="D152" s="2"/>
      <c r="E152" s="2" t="s">
        <v>827</v>
      </c>
      <c r="F152" s="2" t="str">
        <f t="shared" si="0"/>
        <v xml:space="preserve">     El riesgo afecta la imagen de la entidad a nivel nacional, con efecto publicitarios sostenible a nivel país</v>
      </c>
      <c r="G152" s="2"/>
      <c r="H152" s="2"/>
      <c r="I152" s="2"/>
      <c r="J152" s="2"/>
      <c r="K152" s="2"/>
      <c r="L152" s="2"/>
      <c r="M152" s="2"/>
      <c r="N152" s="2"/>
      <c r="O152" s="2"/>
      <c r="P152" s="2"/>
      <c r="Q152" s="2"/>
      <c r="R152" s="2"/>
      <c r="S152" s="2"/>
      <c r="T152" s="2"/>
      <c r="U152" s="2"/>
      <c r="V152" s="2"/>
      <c r="W152" s="2"/>
      <c r="X152" s="2"/>
      <c r="Y152" s="2"/>
      <c r="Z152" s="2"/>
    </row>
    <row r="153" spans="1:26" ht="15.75" customHeight="1">
      <c r="A153" s="237"/>
      <c r="B153" s="2" t="str">
        <f ca="1">IFERROR(__xludf.DUMMYFUNCTION("""COMPUTED_VALUE"""),"Afectación Económica o presupuestal")</f>
        <v>Afectación Económica o presupuestal</v>
      </c>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t="str">
        <f ca="1">IFERROR(__xludf.DUMMYFUNCTION("""COMPUTED_VALUE"""),"Pérdida Reputacional")</f>
        <v>Pérdida Reputacional</v>
      </c>
      <c r="C154" s="2"/>
      <c r="D154" s="2"/>
      <c r="E154" s="2"/>
      <c r="F154" s="478" t="s">
        <v>836</v>
      </c>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478" t="s">
        <v>837</v>
      </c>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row r="165" spans="2:4" ht="15.75" customHeight="1"/>
    <row r="166" spans="2:4" ht="15.75" customHeight="1"/>
    <row r="167" spans="2:4" ht="15.75" customHeight="1"/>
    <row r="168" spans="2:4" ht="15.75" customHeight="1"/>
    <row r="169" spans="2:4" ht="15.75" customHeight="1"/>
    <row r="170" spans="2:4" ht="15.75" customHeight="1"/>
    <row r="171" spans="2:4" ht="15.75" customHeight="1"/>
    <row r="172" spans="2:4" ht="15.75" customHeight="1"/>
    <row r="173" spans="2:4" ht="15.75" customHeight="1"/>
    <row r="174" spans="2:4" ht="15.75" customHeight="1"/>
    <row r="175" spans="2:4" ht="15.75" customHeight="1"/>
    <row r="176" spans="2: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141">
      <formula1>$F$141:$F$152</formula1>
    </dataValidation>
  </dataValidations>
  <pageMargins left="0.7" right="0.7" top="0.75" bottom="0.75" header="0" footer="0"/>
  <pageSetup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479"/>
      <c r="B1" s="590" t="s">
        <v>838</v>
      </c>
      <c r="C1" s="498"/>
      <c r="D1" s="498"/>
      <c r="E1" s="498"/>
      <c r="F1" s="499"/>
      <c r="G1" s="479"/>
      <c r="H1" s="479"/>
      <c r="I1" s="479"/>
      <c r="J1" s="479"/>
      <c r="K1" s="479"/>
      <c r="L1" s="479"/>
      <c r="M1" s="479"/>
      <c r="N1" s="479"/>
      <c r="O1" s="479"/>
      <c r="P1" s="479"/>
      <c r="Q1" s="479"/>
      <c r="R1" s="479"/>
      <c r="S1" s="479"/>
      <c r="T1" s="479"/>
      <c r="U1" s="479"/>
      <c r="V1" s="479"/>
      <c r="W1" s="479"/>
      <c r="X1" s="479"/>
      <c r="Y1" s="479"/>
      <c r="Z1" s="479"/>
    </row>
    <row r="2" spans="1:26" ht="12.75" customHeight="1">
      <c r="A2" s="479"/>
      <c r="B2" s="480"/>
      <c r="C2" s="480"/>
      <c r="D2" s="480"/>
      <c r="E2" s="480"/>
      <c r="F2" s="480"/>
      <c r="G2" s="479"/>
      <c r="H2" s="479"/>
      <c r="I2" s="479"/>
      <c r="J2" s="479"/>
      <c r="K2" s="479"/>
      <c r="L2" s="479"/>
      <c r="M2" s="479"/>
      <c r="N2" s="479"/>
      <c r="O2" s="479"/>
      <c r="P2" s="479"/>
      <c r="Q2" s="479"/>
      <c r="R2" s="479"/>
      <c r="S2" s="479"/>
      <c r="T2" s="479"/>
      <c r="U2" s="479"/>
      <c r="V2" s="479"/>
      <c r="W2" s="479"/>
      <c r="X2" s="479"/>
      <c r="Y2" s="479"/>
      <c r="Z2" s="479"/>
    </row>
    <row r="3" spans="1:26" ht="12.75" customHeight="1">
      <c r="A3" s="479"/>
      <c r="B3" s="591" t="s">
        <v>839</v>
      </c>
      <c r="C3" s="498"/>
      <c r="D3" s="592"/>
      <c r="E3" s="481" t="s">
        <v>93</v>
      </c>
      <c r="F3" s="482" t="s">
        <v>840</v>
      </c>
      <c r="G3" s="479"/>
      <c r="H3" s="479"/>
      <c r="I3" s="479"/>
      <c r="J3" s="479"/>
      <c r="K3" s="479"/>
      <c r="L3" s="479"/>
      <c r="M3" s="479"/>
      <c r="N3" s="479"/>
      <c r="O3" s="479"/>
      <c r="P3" s="479"/>
      <c r="Q3" s="479"/>
      <c r="R3" s="479"/>
      <c r="S3" s="479"/>
      <c r="T3" s="479"/>
      <c r="U3" s="479"/>
      <c r="V3" s="479"/>
      <c r="W3" s="479"/>
      <c r="X3" s="479"/>
      <c r="Y3" s="479"/>
      <c r="Z3" s="479"/>
    </row>
    <row r="4" spans="1:26" ht="12.75" customHeight="1">
      <c r="A4" s="479"/>
      <c r="B4" s="593" t="s">
        <v>841</v>
      </c>
      <c r="C4" s="594" t="s">
        <v>86</v>
      </c>
      <c r="D4" s="483" t="s">
        <v>105</v>
      </c>
      <c r="E4" s="484" t="s">
        <v>842</v>
      </c>
      <c r="F4" s="485">
        <v>0.25</v>
      </c>
      <c r="G4" s="479"/>
      <c r="H4" s="479"/>
      <c r="I4" s="479"/>
      <c r="J4" s="479"/>
      <c r="K4" s="479"/>
      <c r="L4" s="479"/>
      <c r="M4" s="479"/>
      <c r="N4" s="479"/>
      <c r="O4" s="479"/>
      <c r="P4" s="479"/>
      <c r="Q4" s="479"/>
      <c r="R4" s="479"/>
      <c r="S4" s="479"/>
      <c r="T4" s="479"/>
      <c r="U4" s="479"/>
      <c r="V4" s="479"/>
      <c r="W4" s="479"/>
      <c r="X4" s="479"/>
      <c r="Y4" s="479"/>
      <c r="Z4" s="479"/>
    </row>
    <row r="5" spans="1:26" ht="12.75" customHeight="1">
      <c r="A5" s="479"/>
      <c r="B5" s="556"/>
      <c r="C5" s="559"/>
      <c r="D5" s="486" t="s">
        <v>146</v>
      </c>
      <c r="E5" s="487" t="s">
        <v>843</v>
      </c>
      <c r="F5" s="488">
        <v>0.15</v>
      </c>
      <c r="G5" s="479"/>
      <c r="H5" s="479"/>
      <c r="I5" s="479"/>
      <c r="J5" s="479"/>
      <c r="K5" s="479"/>
      <c r="L5" s="479"/>
      <c r="M5" s="479"/>
      <c r="N5" s="479"/>
      <c r="O5" s="479"/>
      <c r="P5" s="479"/>
      <c r="Q5" s="479"/>
      <c r="R5" s="479"/>
      <c r="S5" s="479"/>
      <c r="T5" s="479"/>
      <c r="U5" s="479"/>
      <c r="V5" s="479"/>
      <c r="W5" s="479"/>
      <c r="X5" s="479"/>
      <c r="Y5" s="479"/>
      <c r="Z5" s="479"/>
    </row>
    <row r="6" spans="1:26" ht="12.75" customHeight="1">
      <c r="A6" s="479"/>
      <c r="B6" s="556"/>
      <c r="C6" s="560"/>
      <c r="D6" s="486" t="s">
        <v>186</v>
      </c>
      <c r="E6" s="487" t="s">
        <v>844</v>
      </c>
      <c r="F6" s="488">
        <v>0.1</v>
      </c>
      <c r="G6" s="479"/>
      <c r="H6" s="479"/>
      <c r="I6" s="479"/>
      <c r="J6" s="479"/>
      <c r="K6" s="479"/>
      <c r="L6" s="479"/>
      <c r="M6" s="479"/>
      <c r="N6" s="479"/>
      <c r="O6" s="479"/>
      <c r="P6" s="479"/>
      <c r="Q6" s="479"/>
      <c r="R6" s="479"/>
      <c r="S6" s="479"/>
      <c r="T6" s="479"/>
      <c r="U6" s="479"/>
      <c r="V6" s="479"/>
      <c r="W6" s="479"/>
      <c r="X6" s="479"/>
      <c r="Y6" s="479"/>
      <c r="Z6" s="479"/>
    </row>
    <row r="7" spans="1:26" ht="12.75" customHeight="1">
      <c r="A7" s="479"/>
      <c r="B7" s="556"/>
      <c r="C7" s="588" t="s">
        <v>87</v>
      </c>
      <c r="D7" s="486" t="s">
        <v>230</v>
      </c>
      <c r="E7" s="487" t="s">
        <v>845</v>
      </c>
      <c r="F7" s="488">
        <v>0.25</v>
      </c>
      <c r="G7" s="479"/>
      <c r="H7" s="479"/>
      <c r="I7" s="479"/>
      <c r="J7" s="479"/>
      <c r="K7" s="479"/>
      <c r="L7" s="479"/>
      <c r="M7" s="479"/>
      <c r="N7" s="479"/>
      <c r="O7" s="479"/>
      <c r="P7" s="479"/>
      <c r="Q7" s="479"/>
      <c r="R7" s="479"/>
      <c r="S7" s="479"/>
      <c r="T7" s="479"/>
      <c r="U7" s="479"/>
      <c r="V7" s="479"/>
      <c r="W7" s="479"/>
      <c r="X7" s="479"/>
      <c r="Y7" s="479"/>
      <c r="Z7" s="479"/>
    </row>
    <row r="8" spans="1:26" ht="12.75" customHeight="1">
      <c r="A8" s="479"/>
      <c r="B8" s="557"/>
      <c r="C8" s="560"/>
      <c r="D8" s="486" t="s">
        <v>106</v>
      </c>
      <c r="E8" s="487" t="s">
        <v>846</v>
      </c>
      <c r="F8" s="488">
        <v>0.15</v>
      </c>
      <c r="G8" s="479"/>
      <c r="H8" s="479"/>
      <c r="I8" s="479"/>
      <c r="J8" s="479"/>
      <c r="K8" s="479"/>
      <c r="L8" s="479"/>
      <c r="M8" s="479"/>
      <c r="N8" s="479"/>
      <c r="O8" s="479"/>
      <c r="P8" s="479"/>
      <c r="Q8" s="479"/>
      <c r="R8" s="479"/>
      <c r="S8" s="479"/>
      <c r="T8" s="479"/>
      <c r="U8" s="479"/>
      <c r="V8" s="479"/>
      <c r="W8" s="479"/>
      <c r="X8" s="479"/>
      <c r="Y8" s="479"/>
      <c r="Z8" s="479"/>
    </row>
    <row r="9" spans="1:26" ht="12.75" customHeight="1">
      <c r="A9" s="479"/>
      <c r="B9" s="595" t="s">
        <v>847</v>
      </c>
      <c r="C9" s="588" t="s">
        <v>89</v>
      </c>
      <c r="D9" s="486" t="s">
        <v>107</v>
      </c>
      <c r="E9" s="487" t="s">
        <v>848</v>
      </c>
      <c r="F9" s="489" t="s">
        <v>849</v>
      </c>
      <c r="G9" s="479"/>
      <c r="H9" s="479"/>
      <c r="I9" s="479"/>
      <c r="J9" s="479"/>
      <c r="K9" s="479"/>
      <c r="L9" s="479"/>
      <c r="M9" s="479"/>
      <c r="N9" s="479"/>
      <c r="O9" s="479"/>
      <c r="P9" s="479"/>
      <c r="Q9" s="479"/>
      <c r="R9" s="479"/>
      <c r="S9" s="479"/>
      <c r="T9" s="479"/>
      <c r="U9" s="479"/>
      <c r="V9" s="479"/>
      <c r="W9" s="479"/>
      <c r="X9" s="479"/>
      <c r="Y9" s="479"/>
      <c r="Z9" s="479"/>
    </row>
    <row r="10" spans="1:26" ht="12.75" customHeight="1">
      <c r="A10" s="479"/>
      <c r="B10" s="556"/>
      <c r="C10" s="560"/>
      <c r="D10" s="486" t="s">
        <v>397</v>
      </c>
      <c r="E10" s="487" t="s">
        <v>850</v>
      </c>
      <c r="F10" s="489" t="s">
        <v>849</v>
      </c>
      <c r="G10" s="479"/>
      <c r="H10" s="479"/>
      <c r="I10" s="479"/>
      <c r="J10" s="479"/>
      <c r="K10" s="479"/>
      <c r="L10" s="479"/>
      <c r="M10" s="479"/>
      <c r="N10" s="479"/>
      <c r="O10" s="479"/>
      <c r="P10" s="479"/>
      <c r="Q10" s="479"/>
      <c r="R10" s="479"/>
      <c r="S10" s="479"/>
      <c r="T10" s="479"/>
      <c r="U10" s="479"/>
      <c r="V10" s="479"/>
      <c r="W10" s="479"/>
      <c r="X10" s="479"/>
      <c r="Y10" s="479"/>
      <c r="Z10" s="479"/>
    </row>
    <row r="11" spans="1:26" ht="12.75" customHeight="1">
      <c r="A11" s="479"/>
      <c r="B11" s="556"/>
      <c r="C11" s="588" t="s">
        <v>90</v>
      </c>
      <c r="D11" s="486" t="s">
        <v>108</v>
      </c>
      <c r="E11" s="487" t="s">
        <v>851</v>
      </c>
      <c r="F11" s="489" t="s">
        <v>849</v>
      </c>
      <c r="G11" s="479"/>
      <c r="H11" s="479"/>
      <c r="I11" s="479"/>
      <c r="J11" s="479"/>
      <c r="K11" s="479"/>
      <c r="L11" s="479"/>
      <c r="M11" s="479"/>
      <c r="N11" s="479"/>
      <c r="O11" s="479"/>
      <c r="P11" s="479"/>
      <c r="Q11" s="479"/>
      <c r="R11" s="479"/>
      <c r="S11" s="479"/>
      <c r="T11" s="479"/>
      <c r="U11" s="479"/>
      <c r="V11" s="479"/>
      <c r="W11" s="479"/>
      <c r="X11" s="479"/>
      <c r="Y11" s="479"/>
      <c r="Z11" s="479"/>
    </row>
    <row r="12" spans="1:26" ht="12.75" customHeight="1">
      <c r="A12" s="479"/>
      <c r="B12" s="556"/>
      <c r="C12" s="560"/>
      <c r="D12" s="486" t="s">
        <v>187</v>
      </c>
      <c r="E12" s="487" t="s">
        <v>852</v>
      </c>
      <c r="F12" s="489" t="s">
        <v>849</v>
      </c>
      <c r="G12" s="479"/>
      <c r="H12" s="479"/>
      <c r="I12" s="479"/>
      <c r="J12" s="479"/>
      <c r="K12" s="479"/>
      <c r="L12" s="479"/>
      <c r="M12" s="479"/>
      <c r="N12" s="479"/>
      <c r="O12" s="479"/>
      <c r="P12" s="479"/>
      <c r="Q12" s="479"/>
      <c r="R12" s="479"/>
      <c r="S12" s="479"/>
      <c r="T12" s="479"/>
      <c r="U12" s="479"/>
      <c r="V12" s="479"/>
      <c r="W12" s="479"/>
      <c r="X12" s="479"/>
      <c r="Y12" s="479"/>
      <c r="Z12" s="479"/>
    </row>
    <row r="13" spans="1:26" ht="12.75" customHeight="1">
      <c r="A13" s="479"/>
      <c r="B13" s="556"/>
      <c r="C13" s="588" t="s">
        <v>91</v>
      </c>
      <c r="D13" s="486" t="s">
        <v>109</v>
      </c>
      <c r="E13" s="487" t="s">
        <v>853</v>
      </c>
      <c r="F13" s="489" t="s">
        <v>849</v>
      </c>
      <c r="G13" s="479"/>
      <c r="H13" s="479"/>
      <c r="I13" s="479"/>
      <c r="J13" s="479"/>
      <c r="K13" s="479"/>
      <c r="L13" s="479"/>
      <c r="M13" s="479"/>
      <c r="N13" s="479"/>
      <c r="O13" s="479"/>
      <c r="P13" s="479"/>
      <c r="Q13" s="479"/>
      <c r="R13" s="479"/>
      <c r="S13" s="479"/>
      <c r="T13" s="479"/>
      <c r="U13" s="479"/>
      <c r="V13" s="479"/>
      <c r="W13" s="479"/>
      <c r="X13" s="479"/>
      <c r="Y13" s="479"/>
      <c r="Z13" s="479"/>
    </row>
    <row r="14" spans="1:26" ht="12.75" customHeight="1">
      <c r="A14" s="479"/>
      <c r="B14" s="596"/>
      <c r="C14" s="589"/>
      <c r="D14" s="490" t="s">
        <v>398</v>
      </c>
      <c r="E14" s="491" t="s">
        <v>854</v>
      </c>
      <c r="F14" s="492" t="s">
        <v>849</v>
      </c>
      <c r="G14" s="479"/>
      <c r="H14" s="479"/>
      <c r="I14" s="479"/>
      <c r="J14" s="479"/>
      <c r="K14" s="479"/>
      <c r="L14" s="479"/>
      <c r="M14" s="479"/>
      <c r="N14" s="479"/>
      <c r="O14" s="479"/>
      <c r="P14" s="479"/>
      <c r="Q14" s="479"/>
      <c r="R14" s="479"/>
      <c r="S14" s="479"/>
      <c r="T14" s="479"/>
      <c r="U14" s="479"/>
      <c r="V14" s="479"/>
      <c r="W14" s="479"/>
      <c r="X14" s="479"/>
      <c r="Y14" s="479"/>
      <c r="Z14" s="479"/>
    </row>
    <row r="15" spans="1:26" ht="49.5" customHeight="1">
      <c r="A15" s="479"/>
      <c r="B15" s="597" t="s">
        <v>855</v>
      </c>
      <c r="C15" s="528"/>
      <c r="D15" s="528"/>
      <c r="E15" s="528"/>
      <c r="F15" s="529"/>
      <c r="G15" s="479"/>
      <c r="H15" s="479"/>
      <c r="I15" s="479"/>
      <c r="J15" s="479"/>
      <c r="K15" s="479"/>
      <c r="L15" s="479"/>
      <c r="M15" s="479"/>
      <c r="N15" s="479"/>
      <c r="O15" s="479"/>
      <c r="P15" s="479"/>
      <c r="Q15" s="479"/>
      <c r="R15" s="479"/>
      <c r="S15" s="479"/>
      <c r="T15" s="479"/>
      <c r="U15" s="479"/>
      <c r="V15" s="479"/>
      <c r="W15" s="479"/>
      <c r="X15" s="479"/>
      <c r="Y15" s="479"/>
      <c r="Z15" s="479"/>
    </row>
    <row r="16" spans="1:26" ht="27" customHeight="1">
      <c r="A16" s="493"/>
      <c r="B16" s="494"/>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row>
    <row r="17" spans="1:26" ht="12.75" customHeight="1">
      <c r="A17" s="493"/>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row>
    <row r="18" spans="1:26" ht="12.75" customHeight="1">
      <c r="A18" s="493"/>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row>
    <row r="19" spans="1:26" ht="12.75" customHeight="1">
      <c r="A19" s="493"/>
      <c r="B19" s="493"/>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row>
    <row r="20" spans="1:26" ht="12.75" customHeight="1">
      <c r="A20" s="493"/>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row>
    <row r="21" spans="1:26" ht="12.75" customHeight="1">
      <c r="A21" s="493"/>
      <c r="B21" s="493"/>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493"/>
    </row>
    <row r="22" spans="1:26" ht="12.75" customHeight="1">
      <c r="A22" s="493"/>
      <c r="B22" s="493"/>
      <c r="C22" s="493"/>
      <c r="D22" s="493"/>
      <c r="E22" s="493"/>
      <c r="F22" s="493"/>
      <c r="G22" s="493"/>
      <c r="H22" s="493"/>
      <c r="I22" s="493"/>
      <c r="J22" s="493"/>
      <c r="K22" s="493"/>
      <c r="L22" s="493"/>
      <c r="M22" s="493"/>
      <c r="N22" s="493"/>
      <c r="O22" s="493"/>
      <c r="P22" s="493"/>
      <c r="Q22" s="493"/>
      <c r="R22" s="493"/>
      <c r="S22" s="493"/>
      <c r="T22" s="493"/>
      <c r="U22" s="493"/>
      <c r="V22" s="493"/>
      <c r="W22" s="493"/>
      <c r="X22" s="493"/>
      <c r="Y22" s="493"/>
      <c r="Z22" s="493"/>
    </row>
    <row r="23" spans="1:26" ht="12.75" customHeight="1">
      <c r="A23" s="493"/>
      <c r="B23" s="493"/>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row>
    <row r="24" spans="1:26" ht="12.75" customHeight="1">
      <c r="A24" s="493"/>
      <c r="B24" s="493"/>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row>
    <row r="25" spans="1:26" ht="12.75" customHeight="1">
      <c r="A25" s="493"/>
      <c r="B25" s="493"/>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row>
    <row r="26" spans="1:26" ht="12.75" customHeight="1">
      <c r="A26" s="493"/>
      <c r="B26" s="493"/>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row>
    <row r="27" spans="1:26" ht="12.75" customHeight="1">
      <c r="A27" s="493"/>
      <c r="B27" s="493"/>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row>
    <row r="28" spans="1:26" ht="12.75" customHeight="1">
      <c r="A28" s="493"/>
      <c r="B28" s="493"/>
      <c r="C28" s="493"/>
      <c r="D28" s="493"/>
      <c r="E28" s="493"/>
      <c r="F28" s="493"/>
      <c r="G28" s="493"/>
      <c r="H28" s="493"/>
      <c r="I28" s="493"/>
      <c r="J28" s="493"/>
      <c r="K28" s="493"/>
      <c r="L28" s="493"/>
      <c r="M28" s="493"/>
      <c r="N28" s="493"/>
      <c r="O28" s="493"/>
      <c r="P28" s="493"/>
      <c r="Q28" s="493"/>
      <c r="R28" s="493"/>
      <c r="S28" s="493"/>
      <c r="T28" s="493"/>
      <c r="U28" s="493"/>
      <c r="V28" s="493"/>
      <c r="W28" s="493"/>
      <c r="X28" s="493"/>
      <c r="Y28" s="493"/>
      <c r="Z28" s="493"/>
    </row>
    <row r="29" spans="1:26" ht="12.75" customHeight="1">
      <c r="A29" s="493"/>
      <c r="B29" s="493"/>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row>
    <row r="30" spans="1:26" ht="12.75" customHeight="1">
      <c r="A30" s="493"/>
      <c r="B30" s="493"/>
      <c r="C30" s="493"/>
      <c r="D30" s="493"/>
      <c r="E30" s="493"/>
      <c r="F30" s="493"/>
      <c r="G30" s="493"/>
      <c r="H30" s="493"/>
      <c r="I30" s="493"/>
      <c r="J30" s="493"/>
      <c r="K30" s="493"/>
      <c r="L30" s="493"/>
      <c r="M30" s="493"/>
      <c r="N30" s="493"/>
      <c r="O30" s="493"/>
      <c r="P30" s="493"/>
      <c r="Q30" s="493"/>
      <c r="R30" s="493"/>
      <c r="S30" s="493"/>
      <c r="T30" s="493"/>
      <c r="U30" s="493"/>
      <c r="V30" s="493"/>
      <c r="W30" s="493"/>
      <c r="X30" s="493"/>
      <c r="Y30" s="493"/>
      <c r="Z30" s="493"/>
    </row>
    <row r="31" spans="1:26" ht="12.75" customHeight="1">
      <c r="A31" s="493"/>
      <c r="B31" s="493"/>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row>
    <row r="32" spans="1:26" ht="12.75" customHeight="1">
      <c r="A32" s="493"/>
      <c r="B32" s="493"/>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row>
    <row r="33" spans="1:26" ht="12.75" customHeight="1">
      <c r="A33" s="493"/>
      <c r="B33" s="493"/>
      <c r="C33" s="493"/>
      <c r="D33" s="493"/>
      <c r="E33" s="493"/>
      <c r="F33" s="493"/>
      <c r="G33" s="493"/>
      <c r="H33" s="493"/>
      <c r="I33" s="493"/>
      <c r="J33" s="493"/>
      <c r="K33" s="493"/>
      <c r="L33" s="493"/>
      <c r="M33" s="493"/>
      <c r="N33" s="493"/>
      <c r="O33" s="493"/>
      <c r="P33" s="493"/>
      <c r="Q33" s="493"/>
      <c r="R33" s="493"/>
      <c r="S33" s="493"/>
      <c r="T33" s="493"/>
      <c r="U33" s="493"/>
      <c r="V33" s="493"/>
      <c r="W33" s="493"/>
      <c r="X33" s="493"/>
      <c r="Y33" s="493"/>
      <c r="Z33" s="493"/>
    </row>
    <row r="34" spans="1:26" ht="12.75" customHeight="1">
      <c r="A34" s="493"/>
      <c r="B34" s="493"/>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493"/>
    </row>
    <row r="35" spans="1:26" ht="12.75" customHeight="1">
      <c r="A35" s="493"/>
      <c r="B35" s="493"/>
      <c r="C35" s="493"/>
      <c r="D35" s="493"/>
      <c r="E35" s="493"/>
      <c r="F35" s="493"/>
      <c r="G35" s="493"/>
      <c r="H35" s="493"/>
      <c r="I35" s="493"/>
      <c r="J35" s="493"/>
      <c r="K35" s="493"/>
      <c r="L35" s="493"/>
      <c r="M35" s="493"/>
      <c r="N35" s="493"/>
      <c r="O35" s="493"/>
      <c r="P35" s="493"/>
      <c r="Q35" s="493"/>
      <c r="R35" s="493"/>
      <c r="S35" s="493"/>
      <c r="T35" s="493"/>
      <c r="U35" s="493"/>
      <c r="V35" s="493"/>
      <c r="W35" s="493"/>
      <c r="X35" s="493"/>
      <c r="Y35" s="493"/>
      <c r="Z35" s="493"/>
    </row>
    <row r="36" spans="1:26" ht="12.75" customHeight="1">
      <c r="A36" s="493"/>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row>
    <row r="37" spans="1:26" ht="12.75" customHeight="1">
      <c r="A37" s="493"/>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row>
    <row r="38" spans="1:26" ht="12.75" customHeight="1">
      <c r="A38" s="493"/>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row>
    <row r="39" spans="1:26" ht="12.75" customHeight="1">
      <c r="A39" s="493"/>
      <c r="B39" s="493"/>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row>
    <row r="40" spans="1:26" ht="12.75" customHeight="1">
      <c r="A40" s="493"/>
      <c r="B40" s="493"/>
      <c r="C40" s="493"/>
      <c r="D40" s="493"/>
      <c r="E40" s="493"/>
      <c r="F40" s="493"/>
      <c r="G40" s="493"/>
      <c r="H40" s="493"/>
      <c r="I40" s="493"/>
      <c r="J40" s="493"/>
      <c r="K40" s="493"/>
      <c r="L40" s="493"/>
      <c r="M40" s="493"/>
      <c r="N40" s="493"/>
      <c r="O40" s="493"/>
      <c r="P40" s="493"/>
      <c r="Q40" s="493"/>
      <c r="R40" s="493"/>
      <c r="S40" s="493"/>
      <c r="T40" s="493"/>
      <c r="U40" s="493"/>
      <c r="V40" s="493"/>
      <c r="W40" s="493"/>
      <c r="X40" s="493"/>
      <c r="Y40" s="493"/>
      <c r="Z40" s="493"/>
    </row>
    <row r="41" spans="1:26" ht="12.75" customHeight="1">
      <c r="A41" s="493"/>
      <c r="B41" s="493"/>
      <c r="C41" s="493"/>
      <c r="D41" s="493"/>
      <c r="E41" s="493"/>
      <c r="F41" s="493"/>
      <c r="G41" s="493"/>
      <c r="H41" s="493"/>
      <c r="I41" s="493"/>
      <c r="J41" s="493"/>
      <c r="K41" s="493"/>
      <c r="L41" s="493"/>
      <c r="M41" s="493"/>
      <c r="N41" s="493"/>
      <c r="O41" s="493"/>
      <c r="P41" s="493"/>
      <c r="Q41" s="493"/>
      <c r="R41" s="493"/>
      <c r="S41" s="493"/>
      <c r="T41" s="493"/>
      <c r="U41" s="493"/>
      <c r="V41" s="493"/>
      <c r="W41" s="493"/>
      <c r="X41" s="493"/>
      <c r="Y41" s="493"/>
      <c r="Z41" s="493"/>
    </row>
    <row r="42" spans="1:26" ht="12.75" customHeight="1">
      <c r="A42" s="493"/>
      <c r="B42" s="493"/>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row>
    <row r="43" spans="1:26" ht="12.75" customHeight="1">
      <c r="A43" s="493"/>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row>
    <row r="44" spans="1:26" ht="12.75" customHeight="1">
      <c r="A44" s="493"/>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row>
    <row r="45" spans="1:26" ht="12.75" customHeight="1">
      <c r="A45" s="493"/>
      <c r="B45" s="493"/>
      <c r="C45" s="493"/>
      <c r="D45" s="493"/>
      <c r="E45" s="493"/>
      <c r="F45" s="493"/>
      <c r="G45" s="493"/>
      <c r="H45" s="493"/>
      <c r="I45" s="493"/>
      <c r="J45" s="493"/>
      <c r="K45" s="493"/>
      <c r="L45" s="493"/>
      <c r="M45" s="493"/>
      <c r="N45" s="493"/>
      <c r="O45" s="493"/>
      <c r="P45" s="493"/>
      <c r="Q45" s="493"/>
      <c r="R45" s="493"/>
      <c r="S45" s="493"/>
      <c r="T45" s="493"/>
      <c r="U45" s="493"/>
      <c r="V45" s="493"/>
      <c r="W45" s="493"/>
      <c r="X45" s="493"/>
      <c r="Y45" s="493"/>
      <c r="Z45" s="493"/>
    </row>
    <row r="46" spans="1:26" ht="12.75" customHeight="1">
      <c r="A46" s="493"/>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row>
    <row r="47" spans="1:26" ht="12.75" customHeight="1">
      <c r="A47" s="493"/>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row>
    <row r="48" spans="1:26" ht="12.75" customHeight="1">
      <c r="A48" s="493"/>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row>
    <row r="49" spans="1:26" ht="12.75" customHeight="1">
      <c r="A49" s="493"/>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row>
    <row r="50" spans="1:26" ht="12.75" customHeight="1">
      <c r="A50" s="493"/>
      <c r="B50" s="493"/>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row>
    <row r="51" spans="1:26" ht="12.75" customHeight="1">
      <c r="A51" s="493"/>
      <c r="B51" s="493"/>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row>
    <row r="52" spans="1:26" ht="12.75" customHeight="1">
      <c r="A52" s="493"/>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row>
    <row r="53" spans="1:26" ht="12.75" customHeight="1">
      <c r="A53" s="493"/>
      <c r="B53" s="493"/>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row>
    <row r="54" spans="1:26" ht="12.75" customHeight="1">
      <c r="A54" s="493"/>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row>
    <row r="55" spans="1:26" ht="12.75" customHeight="1">
      <c r="A55" s="493"/>
      <c r="B55" s="493"/>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row>
    <row r="56" spans="1:26" ht="12.75" customHeight="1">
      <c r="A56" s="493"/>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row>
    <row r="57" spans="1:26" ht="12.75" customHeight="1">
      <c r="A57" s="493"/>
      <c r="B57" s="493"/>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row>
    <row r="58" spans="1:26" ht="12.75" customHeight="1">
      <c r="A58" s="493"/>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row>
    <row r="59" spans="1:26" ht="12.75" customHeight="1">
      <c r="A59" s="493"/>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row>
    <row r="60" spans="1:26" ht="12.75" customHeight="1">
      <c r="A60" s="493"/>
      <c r="B60" s="493"/>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row>
    <row r="61" spans="1:26" ht="12.75" customHeight="1">
      <c r="A61" s="493"/>
      <c r="B61" s="493"/>
      <c r="C61" s="493"/>
      <c r="D61" s="493"/>
      <c r="E61" s="493"/>
      <c r="F61" s="493"/>
      <c r="G61" s="493"/>
      <c r="H61" s="493"/>
      <c r="I61" s="493"/>
      <c r="J61" s="493"/>
      <c r="K61" s="493"/>
      <c r="L61" s="493"/>
      <c r="M61" s="493"/>
      <c r="N61" s="493"/>
      <c r="O61" s="493"/>
      <c r="P61" s="493"/>
      <c r="Q61" s="493"/>
      <c r="R61" s="493"/>
      <c r="S61" s="493"/>
      <c r="T61" s="493"/>
      <c r="U61" s="493"/>
      <c r="V61" s="493"/>
      <c r="W61" s="493"/>
      <c r="X61" s="493"/>
      <c r="Y61" s="493"/>
      <c r="Z61" s="493"/>
    </row>
    <row r="62" spans="1:26" ht="12.75" customHeight="1">
      <c r="A62" s="493"/>
      <c r="B62" s="493"/>
      <c r="C62" s="493"/>
      <c r="D62" s="493"/>
      <c r="E62" s="493"/>
      <c r="F62" s="493"/>
      <c r="G62" s="493"/>
      <c r="H62" s="493"/>
      <c r="I62" s="493"/>
      <c r="J62" s="493"/>
      <c r="K62" s="493"/>
      <c r="L62" s="493"/>
      <c r="M62" s="493"/>
      <c r="N62" s="493"/>
      <c r="O62" s="493"/>
      <c r="P62" s="493"/>
      <c r="Q62" s="493"/>
      <c r="R62" s="493"/>
      <c r="S62" s="493"/>
      <c r="T62" s="493"/>
      <c r="U62" s="493"/>
      <c r="V62" s="493"/>
      <c r="W62" s="493"/>
      <c r="X62" s="493"/>
      <c r="Y62" s="493"/>
      <c r="Z62" s="493"/>
    </row>
    <row r="63" spans="1:26" ht="12.75" customHeight="1">
      <c r="A63" s="493"/>
      <c r="B63" s="493"/>
      <c r="C63" s="493"/>
      <c r="D63" s="493"/>
      <c r="E63" s="493"/>
      <c r="F63" s="493"/>
      <c r="G63" s="493"/>
      <c r="H63" s="493"/>
      <c r="I63" s="493"/>
      <c r="J63" s="493"/>
      <c r="K63" s="493"/>
      <c r="L63" s="493"/>
      <c r="M63" s="493"/>
      <c r="N63" s="493"/>
      <c r="O63" s="493"/>
      <c r="P63" s="493"/>
      <c r="Q63" s="493"/>
      <c r="R63" s="493"/>
      <c r="S63" s="493"/>
      <c r="T63" s="493"/>
      <c r="U63" s="493"/>
      <c r="V63" s="493"/>
      <c r="W63" s="493"/>
      <c r="X63" s="493"/>
      <c r="Y63" s="493"/>
      <c r="Z63" s="493"/>
    </row>
    <row r="64" spans="1:26" ht="12.75" customHeight="1">
      <c r="A64" s="493"/>
      <c r="B64" s="493"/>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row>
    <row r="65" spans="1:26" ht="12.75" customHeight="1">
      <c r="A65" s="493"/>
      <c r="B65" s="493"/>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row>
    <row r="66" spans="1:26" ht="12.75" customHeight="1">
      <c r="A66" s="493"/>
      <c r="B66" s="493"/>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row>
    <row r="67" spans="1:26" ht="12.75" customHeight="1">
      <c r="A67" s="493"/>
      <c r="B67" s="493"/>
      <c r="C67" s="493"/>
      <c r="D67" s="493"/>
      <c r="E67" s="493"/>
      <c r="F67" s="493"/>
      <c r="G67" s="493"/>
      <c r="H67" s="493"/>
      <c r="I67" s="493"/>
      <c r="J67" s="493"/>
      <c r="K67" s="493"/>
      <c r="L67" s="493"/>
      <c r="M67" s="493"/>
      <c r="N67" s="493"/>
      <c r="O67" s="493"/>
      <c r="P67" s="493"/>
      <c r="Q67" s="493"/>
      <c r="R67" s="493"/>
      <c r="S67" s="493"/>
      <c r="T67" s="493"/>
      <c r="U67" s="493"/>
      <c r="V67" s="493"/>
      <c r="W67" s="493"/>
      <c r="X67" s="493"/>
      <c r="Y67" s="493"/>
      <c r="Z67" s="493"/>
    </row>
    <row r="68" spans="1:26" ht="12.75" customHeight="1">
      <c r="A68" s="493"/>
      <c r="B68" s="493"/>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row>
    <row r="69" spans="1:26" ht="12.75" customHeight="1">
      <c r="A69" s="493"/>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row>
    <row r="70" spans="1:26" ht="12.75" customHeight="1">
      <c r="A70" s="493"/>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row>
    <row r="71" spans="1:26" ht="12.75" customHeight="1">
      <c r="A71" s="493"/>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row>
    <row r="72" spans="1:26" ht="12.75" customHeight="1">
      <c r="A72" s="493"/>
      <c r="B72" s="493"/>
      <c r="C72" s="493"/>
      <c r="D72" s="493"/>
      <c r="E72" s="493"/>
      <c r="F72" s="493"/>
      <c r="G72" s="493"/>
      <c r="H72" s="493"/>
      <c r="I72" s="493"/>
      <c r="J72" s="493"/>
      <c r="K72" s="493"/>
      <c r="L72" s="493"/>
      <c r="M72" s="493"/>
      <c r="N72" s="493"/>
      <c r="O72" s="493"/>
      <c r="P72" s="493"/>
      <c r="Q72" s="493"/>
      <c r="R72" s="493"/>
      <c r="S72" s="493"/>
      <c r="T72" s="493"/>
      <c r="U72" s="493"/>
      <c r="V72" s="493"/>
      <c r="W72" s="493"/>
      <c r="X72" s="493"/>
      <c r="Y72" s="493"/>
      <c r="Z72" s="493"/>
    </row>
    <row r="73" spans="1:26" ht="12.75" customHeight="1">
      <c r="A73" s="493"/>
      <c r="B73" s="493"/>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row>
    <row r="74" spans="1:26" ht="12.75" customHeight="1">
      <c r="A74" s="493"/>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row>
    <row r="75" spans="1:26" ht="12.75" customHeight="1">
      <c r="A75" s="493"/>
      <c r="B75" s="493"/>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row>
    <row r="76" spans="1:26" ht="12.75" customHeight="1">
      <c r="A76" s="493"/>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row>
    <row r="77" spans="1:26" ht="12.75" customHeight="1">
      <c r="A77" s="493"/>
      <c r="B77" s="493"/>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row>
    <row r="78" spans="1:26" ht="12.75" customHeight="1">
      <c r="A78" s="493"/>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row>
    <row r="79" spans="1:26" ht="12.75" customHeight="1">
      <c r="A79" s="493"/>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row>
    <row r="80" spans="1:26" ht="12.75" customHeight="1">
      <c r="A80" s="493"/>
      <c r="B80" s="493"/>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row>
    <row r="81" spans="1:26" ht="12.75" customHeight="1">
      <c r="A81" s="493"/>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row>
    <row r="82" spans="1:26" ht="12.75" customHeight="1">
      <c r="A82" s="493"/>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row>
    <row r="83" spans="1:26" ht="12.75" customHeight="1">
      <c r="A83" s="493"/>
      <c r="B83" s="493"/>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row>
    <row r="84" spans="1:26" ht="12.75" customHeight="1">
      <c r="A84" s="493"/>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row>
    <row r="85" spans="1:26" ht="12.75" customHeight="1">
      <c r="A85" s="493"/>
      <c r="B85" s="493"/>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row>
    <row r="86" spans="1:26" ht="12.75" customHeight="1">
      <c r="A86" s="493"/>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row>
    <row r="87" spans="1:26" ht="12.75" customHeight="1">
      <c r="A87" s="493"/>
      <c r="B87" s="493"/>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row>
    <row r="88" spans="1:26" ht="12.75" customHeight="1">
      <c r="A88" s="493"/>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row>
    <row r="89" spans="1:26" ht="12.75" customHeight="1">
      <c r="A89" s="493"/>
      <c r="B89" s="493"/>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row>
    <row r="90" spans="1:26" ht="12.75" customHeight="1">
      <c r="A90" s="493"/>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row>
    <row r="91" spans="1:26" ht="12.75" customHeight="1">
      <c r="A91" s="493"/>
      <c r="B91" s="493"/>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row>
    <row r="92" spans="1:26" ht="12.75" customHeight="1">
      <c r="A92" s="493"/>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row>
    <row r="93" spans="1:26" ht="12.75" customHeight="1">
      <c r="A93" s="493"/>
      <c r="B93" s="493"/>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row>
    <row r="94" spans="1:26" ht="12.75" customHeight="1">
      <c r="A94" s="493"/>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row>
    <row r="95" spans="1:26" ht="12.75" customHeight="1">
      <c r="A95" s="493"/>
      <c r="B95" s="493"/>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row>
    <row r="96" spans="1:26" ht="12.75" customHeight="1">
      <c r="A96" s="493"/>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row>
    <row r="97" spans="1:26" ht="12.75" customHeight="1">
      <c r="A97" s="493"/>
      <c r="B97" s="493"/>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row>
    <row r="98" spans="1:26" ht="12.75" customHeight="1">
      <c r="A98" s="493"/>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row>
    <row r="99" spans="1:26" ht="12.75" customHeight="1">
      <c r="A99" s="493"/>
      <c r="B99" s="493"/>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row>
    <row r="100" spans="1:26" ht="12.75" customHeight="1">
      <c r="A100" s="493"/>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row>
    <row r="101" spans="1:26" ht="12.75" customHeight="1">
      <c r="A101" s="493"/>
      <c r="B101" s="493"/>
      <c r="C101" s="493"/>
      <c r="D101" s="493"/>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row>
    <row r="102" spans="1:26" ht="12.75" customHeight="1">
      <c r="A102" s="493"/>
      <c r="B102" s="493"/>
      <c r="C102" s="493"/>
      <c r="D102" s="493"/>
      <c r="E102" s="493"/>
      <c r="F102" s="493"/>
      <c r="G102" s="493"/>
      <c r="H102" s="493"/>
      <c r="I102" s="493"/>
      <c r="J102" s="493"/>
      <c r="K102" s="493"/>
      <c r="L102" s="493"/>
      <c r="M102" s="493"/>
      <c r="N102" s="493"/>
      <c r="O102" s="493"/>
      <c r="P102" s="493"/>
      <c r="Q102" s="493"/>
      <c r="R102" s="493"/>
      <c r="S102" s="493"/>
      <c r="T102" s="493"/>
      <c r="U102" s="493"/>
      <c r="V102" s="493"/>
      <c r="W102" s="493"/>
      <c r="X102" s="493"/>
      <c r="Y102" s="493"/>
      <c r="Z102" s="493"/>
    </row>
    <row r="103" spans="1:26" ht="12.75" customHeight="1">
      <c r="A103" s="493"/>
      <c r="B103" s="493"/>
      <c r="C103" s="493"/>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row>
    <row r="104" spans="1:26" ht="12.75" customHeight="1">
      <c r="A104" s="493"/>
      <c r="B104" s="493"/>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row>
    <row r="105" spans="1:26" ht="12.75" customHeight="1">
      <c r="A105" s="493"/>
      <c r="B105" s="493"/>
      <c r="C105" s="493"/>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row>
    <row r="106" spans="1:26" ht="12.75" customHeight="1">
      <c r="A106" s="493"/>
      <c r="B106" s="493"/>
      <c r="C106" s="493"/>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row>
    <row r="107" spans="1:26" ht="12.75" customHeight="1">
      <c r="A107" s="493"/>
      <c r="B107" s="493"/>
      <c r="C107" s="493"/>
      <c r="D107" s="493"/>
      <c r="E107" s="493"/>
      <c r="F107" s="493"/>
      <c r="G107" s="493"/>
      <c r="H107" s="493"/>
      <c r="I107" s="493"/>
      <c r="J107" s="493"/>
      <c r="K107" s="493"/>
      <c r="L107" s="493"/>
      <c r="M107" s="493"/>
      <c r="N107" s="493"/>
      <c r="O107" s="493"/>
      <c r="P107" s="493"/>
      <c r="Q107" s="493"/>
      <c r="R107" s="493"/>
      <c r="S107" s="493"/>
      <c r="T107" s="493"/>
      <c r="U107" s="493"/>
      <c r="V107" s="493"/>
      <c r="W107" s="493"/>
      <c r="X107" s="493"/>
      <c r="Y107" s="493"/>
      <c r="Z107" s="493"/>
    </row>
    <row r="108" spans="1:26" ht="12.75" customHeight="1">
      <c r="A108" s="493"/>
      <c r="B108" s="493"/>
      <c r="C108" s="493"/>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row>
    <row r="109" spans="1:26" ht="12.75" customHeight="1">
      <c r="A109" s="493"/>
      <c r="B109" s="493"/>
      <c r="C109" s="493"/>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row>
    <row r="110" spans="1:26" ht="12.75" customHeight="1">
      <c r="A110" s="493"/>
      <c r="B110" s="493"/>
      <c r="C110" s="493"/>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row>
    <row r="111" spans="1:26" ht="12.75" customHeight="1">
      <c r="A111" s="493"/>
      <c r="B111" s="493"/>
      <c r="C111" s="493"/>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row>
    <row r="112" spans="1:26" ht="12.75" customHeight="1">
      <c r="A112" s="493"/>
      <c r="B112" s="493"/>
      <c r="C112" s="493"/>
      <c r="D112" s="493"/>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row>
    <row r="113" spans="1:26" ht="12.75" customHeight="1">
      <c r="A113" s="493"/>
      <c r="B113" s="493"/>
      <c r="C113" s="493"/>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row>
    <row r="114" spans="1:26" ht="12.75" customHeight="1">
      <c r="A114" s="493"/>
      <c r="B114" s="493"/>
      <c r="C114" s="493"/>
      <c r="D114" s="493"/>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row>
    <row r="115" spans="1:26" ht="12.75" customHeight="1">
      <c r="A115" s="493"/>
      <c r="B115" s="493"/>
      <c r="C115" s="493"/>
      <c r="D115" s="493"/>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row>
    <row r="116" spans="1:26" ht="12.75" customHeight="1">
      <c r="A116" s="493"/>
      <c r="B116" s="493"/>
      <c r="C116" s="493"/>
      <c r="D116" s="493"/>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row>
    <row r="117" spans="1:26" ht="12.75" customHeight="1">
      <c r="A117" s="493"/>
      <c r="B117" s="493"/>
      <c r="C117" s="493"/>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row>
    <row r="118" spans="1:26" ht="12.75" customHeight="1">
      <c r="A118" s="493"/>
      <c r="B118" s="493"/>
      <c r="C118" s="493"/>
      <c r="D118" s="493"/>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row>
    <row r="119" spans="1:26" ht="12.75" customHeight="1">
      <c r="A119" s="493"/>
      <c r="B119" s="493"/>
      <c r="C119" s="493"/>
      <c r="D119" s="493"/>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row>
    <row r="120" spans="1:26" ht="12.75" customHeight="1">
      <c r="A120" s="493"/>
      <c r="B120" s="493"/>
      <c r="C120" s="493"/>
      <c r="D120" s="493"/>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row>
    <row r="121" spans="1:26" ht="12.75" customHeight="1">
      <c r="A121" s="493"/>
      <c r="B121" s="493"/>
      <c r="C121" s="493"/>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row>
    <row r="122" spans="1:26" ht="12.75" customHeight="1">
      <c r="A122" s="493"/>
      <c r="B122" s="493"/>
      <c r="C122" s="493"/>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row>
    <row r="123" spans="1:26" ht="12.75" customHeight="1">
      <c r="A123" s="493"/>
      <c r="B123" s="493"/>
      <c r="C123" s="493"/>
      <c r="D123" s="493"/>
      <c r="E123" s="493"/>
      <c r="F123" s="493"/>
      <c r="G123" s="493"/>
      <c r="H123" s="493"/>
      <c r="I123" s="493"/>
      <c r="J123" s="493"/>
      <c r="K123" s="493"/>
      <c r="L123" s="493"/>
      <c r="M123" s="493"/>
      <c r="N123" s="493"/>
      <c r="O123" s="493"/>
      <c r="P123" s="493"/>
      <c r="Q123" s="493"/>
      <c r="R123" s="493"/>
      <c r="S123" s="493"/>
      <c r="T123" s="493"/>
      <c r="U123" s="493"/>
      <c r="V123" s="493"/>
      <c r="W123" s="493"/>
      <c r="X123" s="493"/>
      <c r="Y123" s="493"/>
      <c r="Z123" s="493"/>
    </row>
    <row r="124" spans="1:26" ht="12.75" customHeight="1">
      <c r="A124" s="493"/>
      <c r="B124" s="493"/>
      <c r="C124" s="493"/>
      <c r="D124" s="493"/>
      <c r="E124" s="493"/>
      <c r="F124" s="493"/>
      <c r="G124" s="493"/>
      <c r="H124" s="493"/>
      <c r="I124" s="493"/>
      <c r="J124" s="493"/>
      <c r="K124" s="493"/>
      <c r="L124" s="493"/>
      <c r="M124" s="493"/>
      <c r="N124" s="493"/>
      <c r="O124" s="493"/>
      <c r="P124" s="493"/>
      <c r="Q124" s="493"/>
      <c r="R124" s="493"/>
      <c r="S124" s="493"/>
      <c r="T124" s="493"/>
      <c r="U124" s="493"/>
      <c r="V124" s="493"/>
      <c r="W124" s="493"/>
      <c r="X124" s="493"/>
      <c r="Y124" s="493"/>
      <c r="Z124" s="493"/>
    </row>
    <row r="125" spans="1:26" ht="12.75" customHeight="1">
      <c r="A125" s="493"/>
      <c r="B125" s="493"/>
      <c r="C125" s="493"/>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row>
    <row r="126" spans="1:26" ht="12.75" customHeight="1">
      <c r="A126" s="493"/>
      <c r="B126" s="493"/>
      <c r="C126" s="493"/>
      <c r="D126" s="493"/>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row>
    <row r="127" spans="1:26" ht="12.75" customHeight="1">
      <c r="A127" s="493"/>
      <c r="B127" s="493"/>
      <c r="C127" s="493"/>
      <c r="D127" s="493"/>
      <c r="E127" s="493"/>
      <c r="F127" s="493"/>
      <c r="G127" s="493"/>
      <c r="H127" s="493"/>
      <c r="I127" s="493"/>
      <c r="J127" s="493"/>
      <c r="K127" s="493"/>
      <c r="L127" s="493"/>
      <c r="M127" s="493"/>
      <c r="N127" s="493"/>
      <c r="O127" s="493"/>
      <c r="P127" s="493"/>
      <c r="Q127" s="493"/>
      <c r="R127" s="493"/>
      <c r="S127" s="493"/>
      <c r="T127" s="493"/>
      <c r="U127" s="493"/>
      <c r="V127" s="493"/>
      <c r="W127" s="493"/>
      <c r="X127" s="493"/>
      <c r="Y127" s="493"/>
      <c r="Z127" s="493"/>
    </row>
    <row r="128" spans="1:26" ht="12.75" customHeight="1">
      <c r="A128" s="493"/>
      <c r="B128" s="493"/>
      <c r="C128" s="493"/>
      <c r="D128" s="493"/>
      <c r="E128" s="493"/>
      <c r="F128" s="493"/>
      <c r="G128" s="493"/>
      <c r="H128" s="493"/>
      <c r="I128" s="493"/>
      <c r="J128" s="493"/>
      <c r="K128" s="493"/>
      <c r="L128" s="493"/>
      <c r="M128" s="493"/>
      <c r="N128" s="493"/>
      <c r="O128" s="493"/>
      <c r="P128" s="493"/>
      <c r="Q128" s="493"/>
      <c r="R128" s="493"/>
      <c r="S128" s="493"/>
      <c r="T128" s="493"/>
      <c r="U128" s="493"/>
      <c r="V128" s="493"/>
      <c r="W128" s="493"/>
      <c r="X128" s="493"/>
      <c r="Y128" s="493"/>
      <c r="Z128" s="493"/>
    </row>
    <row r="129" spans="1:26" ht="12.75" customHeight="1">
      <c r="A129" s="493"/>
      <c r="B129" s="493"/>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row>
    <row r="130" spans="1:26" ht="12.75" customHeight="1">
      <c r="A130" s="493"/>
      <c r="B130" s="493"/>
      <c r="C130" s="493"/>
      <c r="D130" s="493"/>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row>
    <row r="131" spans="1:26" ht="12.75" customHeight="1">
      <c r="A131" s="493"/>
      <c r="B131" s="493"/>
      <c r="C131" s="493"/>
      <c r="D131" s="493"/>
      <c r="E131" s="493"/>
      <c r="F131" s="493"/>
      <c r="G131" s="493"/>
      <c r="H131" s="493"/>
      <c r="I131" s="493"/>
      <c r="J131" s="493"/>
      <c r="K131" s="493"/>
      <c r="L131" s="493"/>
      <c r="M131" s="493"/>
      <c r="N131" s="493"/>
      <c r="O131" s="493"/>
      <c r="P131" s="493"/>
      <c r="Q131" s="493"/>
      <c r="R131" s="493"/>
      <c r="S131" s="493"/>
      <c r="T131" s="493"/>
      <c r="U131" s="493"/>
      <c r="V131" s="493"/>
      <c r="W131" s="493"/>
      <c r="X131" s="493"/>
      <c r="Y131" s="493"/>
      <c r="Z131" s="493"/>
    </row>
    <row r="132" spans="1:26" ht="12.75" customHeight="1">
      <c r="A132" s="493"/>
      <c r="B132" s="493"/>
      <c r="C132" s="493"/>
      <c r="D132" s="493"/>
      <c r="E132" s="493"/>
      <c r="F132" s="493"/>
      <c r="G132" s="493"/>
      <c r="H132" s="493"/>
      <c r="I132" s="493"/>
      <c r="J132" s="493"/>
      <c r="K132" s="493"/>
      <c r="L132" s="493"/>
      <c r="M132" s="493"/>
      <c r="N132" s="493"/>
      <c r="O132" s="493"/>
      <c r="P132" s="493"/>
      <c r="Q132" s="493"/>
      <c r="R132" s="493"/>
      <c r="S132" s="493"/>
      <c r="T132" s="493"/>
      <c r="U132" s="493"/>
      <c r="V132" s="493"/>
      <c r="W132" s="493"/>
      <c r="X132" s="493"/>
      <c r="Y132" s="493"/>
      <c r="Z132" s="493"/>
    </row>
    <row r="133" spans="1:26" ht="12.75" customHeight="1">
      <c r="A133" s="493"/>
      <c r="B133" s="493"/>
      <c r="C133" s="493"/>
      <c r="D133" s="493"/>
      <c r="E133" s="493"/>
      <c r="F133" s="493"/>
      <c r="G133" s="493"/>
      <c r="H133" s="493"/>
      <c r="I133" s="493"/>
      <c r="J133" s="493"/>
      <c r="K133" s="493"/>
      <c r="L133" s="493"/>
      <c r="M133" s="493"/>
      <c r="N133" s="493"/>
      <c r="O133" s="493"/>
      <c r="P133" s="493"/>
      <c r="Q133" s="493"/>
      <c r="R133" s="493"/>
      <c r="S133" s="493"/>
      <c r="T133" s="493"/>
      <c r="U133" s="493"/>
      <c r="V133" s="493"/>
      <c r="W133" s="493"/>
      <c r="X133" s="493"/>
      <c r="Y133" s="493"/>
      <c r="Z133" s="493"/>
    </row>
    <row r="134" spans="1:26" ht="12.75" customHeight="1">
      <c r="A134" s="493"/>
      <c r="B134" s="493"/>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row>
    <row r="135" spans="1:26" ht="12.75" customHeight="1">
      <c r="A135" s="493"/>
      <c r="B135" s="493"/>
      <c r="C135" s="493"/>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row>
    <row r="136" spans="1:26" ht="12.75" customHeight="1">
      <c r="A136" s="493"/>
      <c r="B136" s="493"/>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row>
    <row r="137" spans="1:26" ht="12.75" customHeight="1">
      <c r="A137" s="493"/>
      <c r="B137" s="493"/>
      <c r="C137" s="493"/>
      <c r="D137" s="493"/>
      <c r="E137" s="493"/>
      <c r="F137" s="493"/>
      <c r="G137" s="493"/>
      <c r="H137" s="493"/>
      <c r="I137" s="493"/>
      <c r="J137" s="493"/>
      <c r="K137" s="493"/>
      <c r="L137" s="493"/>
      <c r="M137" s="493"/>
      <c r="N137" s="493"/>
      <c r="O137" s="493"/>
      <c r="P137" s="493"/>
      <c r="Q137" s="493"/>
      <c r="R137" s="493"/>
      <c r="S137" s="493"/>
      <c r="T137" s="493"/>
      <c r="U137" s="493"/>
      <c r="V137" s="493"/>
      <c r="W137" s="493"/>
      <c r="X137" s="493"/>
      <c r="Y137" s="493"/>
      <c r="Z137" s="493"/>
    </row>
    <row r="138" spans="1:26" ht="12.75" customHeight="1">
      <c r="A138" s="493"/>
      <c r="B138" s="493"/>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row>
    <row r="139" spans="1:26" ht="12.75" customHeight="1">
      <c r="A139" s="493"/>
      <c r="B139" s="493"/>
      <c r="C139" s="493"/>
      <c r="D139" s="493"/>
      <c r="E139" s="493"/>
      <c r="F139" s="493"/>
      <c r="G139" s="493"/>
      <c r="H139" s="493"/>
      <c r="I139" s="493"/>
      <c r="J139" s="493"/>
      <c r="K139" s="493"/>
      <c r="L139" s="493"/>
      <c r="M139" s="493"/>
      <c r="N139" s="493"/>
      <c r="O139" s="493"/>
      <c r="P139" s="493"/>
      <c r="Q139" s="493"/>
      <c r="R139" s="493"/>
      <c r="S139" s="493"/>
      <c r="T139" s="493"/>
      <c r="U139" s="493"/>
      <c r="V139" s="493"/>
      <c r="W139" s="493"/>
      <c r="X139" s="493"/>
      <c r="Y139" s="493"/>
      <c r="Z139" s="493"/>
    </row>
    <row r="140" spans="1:26" ht="12.75" customHeight="1">
      <c r="A140" s="493"/>
      <c r="B140" s="493"/>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row>
    <row r="141" spans="1:26" ht="12.75" customHeight="1">
      <c r="A141" s="493"/>
      <c r="B141" s="493"/>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row>
    <row r="142" spans="1:26" ht="12.75" customHeight="1">
      <c r="A142" s="493"/>
      <c r="B142" s="493"/>
      <c r="C142" s="493"/>
      <c r="D142" s="493"/>
      <c r="E142" s="493"/>
      <c r="F142" s="493"/>
      <c r="G142" s="493"/>
      <c r="H142" s="493"/>
      <c r="I142" s="493"/>
      <c r="J142" s="493"/>
      <c r="K142" s="493"/>
      <c r="L142" s="493"/>
      <c r="M142" s="493"/>
      <c r="N142" s="493"/>
      <c r="O142" s="493"/>
      <c r="P142" s="493"/>
      <c r="Q142" s="493"/>
      <c r="R142" s="493"/>
      <c r="S142" s="493"/>
      <c r="T142" s="493"/>
      <c r="U142" s="493"/>
      <c r="V142" s="493"/>
      <c r="W142" s="493"/>
      <c r="X142" s="493"/>
      <c r="Y142" s="493"/>
      <c r="Z142" s="493"/>
    </row>
    <row r="143" spans="1:26" ht="12.75" customHeight="1">
      <c r="A143" s="493"/>
      <c r="B143" s="493"/>
      <c r="C143" s="493"/>
      <c r="D143" s="493"/>
      <c r="E143" s="493"/>
      <c r="F143" s="493"/>
      <c r="G143" s="493"/>
      <c r="H143" s="493"/>
      <c r="I143" s="493"/>
      <c r="J143" s="493"/>
      <c r="K143" s="493"/>
      <c r="L143" s="493"/>
      <c r="M143" s="493"/>
      <c r="N143" s="493"/>
      <c r="O143" s="493"/>
      <c r="P143" s="493"/>
      <c r="Q143" s="493"/>
      <c r="R143" s="493"/>
      <c r="S143" s="493"/>
      <c r="T143" s="493"/>
      <c r="U143" s="493"/>
      <c r="V143" s="493"/>
      <c r="W143" s="493"/>
      <c r="X143" s="493"/>
      <c r="Y143" s="493"/>
      <c r="Z143" s="493"/>
    </row>
    <row r="144" spans="1:26" ht="12.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row>
    <row r="145" spans="1:26" ht="12.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row>
    <row r="146" spans="1:26" ht="12.75" customHeight="1">
      <c r="A146" s="493"/>
      <c r="B146" s="493"/>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row>
    <row r="147" spans="1:26" ht="12.75" customHeight="1">
      <c r="A147" s="493"/>
      <c r="B147" s="493"/>
      <c r="C147" s="493"/>
      <c r="D147" s="493"/>
      <c r="E147" s="493"/>
      <c r="F147" s="493"/>
      <c r="G147" s="493"/>
      <c r="H147" s="493"/>
      <c r="I147" s="493"/>
      <c r="J147" s="493"/>
      <c r="K147" s="493"/>
      <c r="L147" s="493"/>
      <c r="M147" s="493"/>
      <c r="N147" s="493"/>
      <c r="O147" s="493"/>
      <c r="P147" s="493"/>
      <c r="Q147" s="493"/>
      <c r="R147" s="493"/>
      <c r="S147" s="493"/>
      <c r="T147" s="493"/>
      <c r="U147" s="493"/>
      <c r="V147" s="493"/>
      <c r="W147" s="493"/>
      <c r="X147" s="493"/>
      <c r="Y147" s="493"/>
      <c r="Z147" s="493"/>
    </row>
    <row r="148" spans="1:26" ht="12.75" customHeight="1">
      <c r="A148" s="493"/>
      <c r="B148" s="493"/>
      <c r="C148" s="493"/>
      <c r="D148" s="493"/>
      <c r="E148" s="493"/>
      <c r="F148" s="493"/>
      <c r="G148" s="493"/>
      <c r="H148" s="493"/>
      <c r="I148" s="493"/>
      <c r="J148" s="493"/>
      <c r="K148" s="493"/>
      <c r="L148" s="493"/>
      <c r="M148" s="493"/>
      <c r="N148" s="493"/>
      <c r="O148" s="493"/>
      <c r="P148" s="493"/>
      <c r="Q148" s="493"/>
      <c r="R148" s="493"/>
      <c r="S148" s="493"/>
      <c r="T148" s="493"/>
      <c r="U148" s="493"/>
      <c r="V148" s="493"/>
      <c r="W148" s="493"/>
      <c r="X148" s="493"/>
      <c r="Y148" s="493"/>
      <c r="Z148" s="493"/>
    </row>
    <row r="149" spans="1:26" ht="12.75" customHeight="1">
      <c r="A149" s="493"/>
      <c r="B149" s="493"/>
      <c r="C149" s="493"/>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row>
    <row r="150" spans="1:26" ht="12.75" customHeight="1">
      <c r="A150" s="493"/>
      <c r="B150" s="493"/>
      <c r="C150" s="493"/>
      <c r="D150" s="493"/>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row>
    <row r="151" spans="1:26" ht="12.75" customHeight="1">
      <c r="A151" s="493"/>
      <c r="B151" s="493"/>
      <c r="C151" s="493"/>
      <c r="D151" s="493"/>
      <c r="E151" s="493"/>
      <c r="F151" s="493"/>
      <c r="G151" s="493"/>
      <c r="H151" s="493"/>
      <c r="I151" s="493"/>
      <c r="J151" s="493"/>
      <c r="K151" s="493"/>
      <c r="L151" s="493"/>
      <c r="M151" s="493"/>
      <c r="N151" s="493"/>
      <c r="O151" s="493"/>
      <c r="P151" s="493"/>
      <c r="Q151" s="493"/>
      <c r="R151" s="493"/>
      <c r="S151" s="493"/>
      <c r="T151" s="493"/>
      <c r="U151" s="493"/>
      <c r="V151" s="493"/>
      <c r="W151" s="493"/>
      <c r="X151" s="493"/>
      <c r="Y151" s="493"/>
      <c r="Z151" s="493"/>
    </row>
    <row r="152" spans="1:26" ht="12.75" customHeight="1">
      <c r="A152" s="493"/>
      <c r="B152" s="493"/>
      <c r="C152" s="493"/>
      <c r="D152" s="493"/>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row>
    <row r="153" spans="1:26" ht="12.75" customHeight="1">
      <c r="A153" s="493"/>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row>
    <row r="154" spans="1:26" ht="12.75" customHeight="1">
      <c r="A154" s="493"/>
      <c r="B154" s="493"/>
      <c r="C154" s="493"/>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row>
    <row r="155" spans="1:26" ht="12.75" customHeight="1">
      <c r="A155" s="493"/>
      <c r="B155" s="493"/>
      <c r="C155" s="493"/>
      <c r="D155" s="493"/>
      <c r="E155" s="493"/>
      <c r="F155" s="493"/>
      <c r="G155" s="493"/>
      <c r="H155" s="493"/>
      <c r="I155" s="493"/>
      <c r="J155" s="493"/>
      <c r="K155" s="493"/>
      <c r="L155" s="493"/>
      <c r="M155" s="493"/>
      <c r="N155" s="493"/>
      <c r="O155" s="493"/>
      <c r="P155" s="493"/>
      <c r="Q155" s="493"/>
      <c r="R155" s="493"/>
      <c r="S155" s="493"/>
      <c r="T155" s="493"/>
      <c r="U155" s="493"/>
      <c r="V155" s="493"/>
      <c r="W155" s="493"/>
      <c r="X155" s="493"/>
      <c r="Y155" s="493"/>
      <c r="Z155" s="493"/>
    </row>
    <row r="156" spans="1:26" ht="12.75" customHeight="1">
      <c r="A156" s="493"/>
      <c r="B156" s="493"/>
      <c r="C156" s="493"/>
      <c r="D156" s="493"/>
      <c r="E156" s="493"/>
      <c r="F156" s="493"/>
      <c r="G156" s="493"/>
      <c r="H156" s="493"/>
      <c r="I156" s="493"/>
      <c r="J156" s="493"/>
      <c r="K156" s="493"/>
      <c r="L156" s="493"/>
      <c r="M156" s="493"/>
      <c r="N156" s="493"/>
      <c r="O156" s="493"/>
      <c r="P156" s="493"/>
      <c r="Q156" s="493"/>
      <c r="R156" s="493"/>
      <c r="S156" s="493"/>
      <c r="T156" s="493"/>
      <c r="U156" s="493"/>
      <c r="V156" s="493"/>
      <c r="W156" s="493"/>
      <c r="X156" s="493"/>
      <c r="Y156" s="493"/>
      <c r="Z156" s="493"/>
    </row>
    <row r="157" spans="1:26" ht="12.75" customHeight="1">
      <c r="A157" s="493"/>
      <c r="B157" s="493"/>
      <c r="C157" s="493"/>
      <c r="D157" s="493"/>
      <c r="E157" s="493"/>
      <c r="F157" s="493"/>
      <c r="G157" s="493"/>
      <c r="H157" s="493"/>
      <c r="I157" s="493"/>
      <c r="J157" s="493"/>
      <c r="K157" s="493"/>
      <c r="L157" s="493"/>
      <c r="M157" s="493"/>
      <c r="N157" s="493"/>
      <c r="O157" s="493"/>
      <c r="P157" s="493"/>
      <c r="Q157" s="493"/>
      <c r="R157" s="493"/>
      <c r="S157" s="493"/>
      <c r="T157" s="493"/>
      <c r="U157" s="493"/>
      <c r="V157" s="493"/>
      <c r="W157" s="493"/>
      <c r="X157" s="493"/>
      <c r="Y157" s="493"/>
      <c r="Z157" s="493"/>
    </row>
    <row r="158" spans="1:26" ht="12.75" customHeight="1">
      <c r="A158" s="493"/>
      <c r="B158" s="493"/>
      <c r="C158" s="493"/>
      <c r="D158" s="493"/>
      <c r="E158" s="493"/>
      <c r="F158" s="493"/>
      <c r="G158" s="493"/>
      <c r="H158" s="493"/>
      <c r="I158" s="493"/>
      <c r="J158" s="493"/>
      <c r="K158" s="493"/>
      <c r="L158" s="493"/>
      <c r="M158" s="493"/>
      <c r="N158" s="493"/>
      <c r="O158" s="493"/>
      <c r="P158" s="493"/>
      <c r="Q158" s="493"/>
      <c r="R158" s="493"/>
      <c r="S158" s="493"/>
      <c r="T158" s="493"/>
      <c r="U158" s="493"/>
      <c r="V158" s="493"/>
      <c r="W158" s="493"/>
      <c r="X158" s="493"/>
      <c r="Y158" s="493"/>
      <c r="Z158" s="493"/>
    </row>
    <row r="159" spans="1:26" ht="12.75" customHeight="1">
      <c r="A159" s="493"/>
      <c r="B159" s="493"/>
      <c r="C159" s="493"/>
      <c r="D159" s="493"/>
      <c r="E159" s="493"/>
      <c r="F159" s="493"/>
      <c r="G159" s="493"/>
      <c r="H159" s="493"/>
      <c r="I159" s="493"/>
      <c r="J159" s="493"/>
      <c r="K159" s="493"/>
      <c r="L159" s="493"/>
      <c r="M159" s="493"/>
      <c r="N159" s="493"/>
      <c r="O159" s="493"/>
      <c r="P159" s="493"/>
      <c r="Q159" s="493"/>
      <c r="R159" s="493"/>
      <c r="S159" s="493"/>
      <c r="T159" s="493"/>
      <c r="U159" s="493"/>
      <c r="V159" s="493"/>
      <c r="W159" s="493"/>
      <c r="X159" s="493"/>
      <c r="Y159" s="493"/>
      <c r="Z159" s="493"/>
    </row>
    <row r="160" spans="1:26" ht="12.75" customHeight="1">
      <c r="A160" s="493"/>
      <c r="B160" s="493"/>
      <c r="C160" s="493"/>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c r="Z160" s="493"/>
    </row>
    <row r="161" spans="1:26" ht="12.75" customHeight="1">
      <c r="A161" s="493"/>
      <c r="B161" s="493"/>
      <c r="C161" s="493"/>
      <c r="D161" s="493"/>
      <c r="E161" s="493"/>
      <c r="F161" s="493"/>
      <c r="G161" s="493"/>
      <c r="H161" s="493"/>
      <c r="I161" s="493"/>
      <c r="J161" s="493"/>
      <c r="K161" s="493"/>
      <c r="L161" s="493"/>
      <c r="M161" s="493"/>
      <c r="N161" s="493"/>
      <c r="O161" s="493"/>
      <c r="P161" s="493"/>
      <c r="Q161" s="493"/>
      <c r="R161" s="493"/>
      <c r="S161" s="493"/>
      <c r="T161" s="493"/>
      <c r="U161" s="493"/>
      <c r="V161" s="493"/>
      <c r="W161" s="493"/>
      <c r="X161" s="493"/>
      <c r="Y161" s="493"/>
      <c r="Z161" s="493"/>
    </row>
    <row r="162" spans="1:26" ht="12.75" customHeight="1">
      <c r="A162" s="493"/>
      <c r="B162" s="493"/>
      <c r="C162" s="493"/>
      <c r="D162" s="493"/>
      <c r="E162" s="493"/>
      <c r="F162" s="493"/>
      <c r="G162" s="493"/>
      <c r="H162" s="493"/>
      <c r="I162" s="493"/>
      <c r="J162" s="493"/>
      <c r="K162" s="493"/>
      <c r="L162" s="493"/>
      <c r="M162" s="493"/>
      <c r="N162" s="493"/>
      <c r="O162" s="493"/>
      <c r="P162" s="493"/>
      <c r="Q162" s="493"/>
      <c r="R162" s="493"/>
      <c r="S162" s="493"/>
      <c r="T162" s="493"/>
      <c r="U162" s="493"/>
      <c r="V162" s="493"/>
      <c r="W162" s="493"/>
      <c r="X162" s="493"/>
      <c r="Y162" s="493"/>
      <c r="Z162" s="493"/>
    </row>
    <row r="163" spans="1:26" ht="12.75" customHeight="1">
      <c r="A163" s="493"/>
      <c r="B163" s="493"/>
      <c r="C163" s="493"/>
      <c r="D163" s="493"/>
      <c r="E163" s="493"/>
      <c r="F163" s="493"/>
      <c r="G163" s="493"/>
      <c r="H163" s="493"/>
      <c r="I163" s="493"/>
      <c r="J163" s="493"/>
      <c r="K163" s="493"/>
      <c r="L163" s="493"/>
      <c r="M163" s="493"/>
      <c r="N163" s="493"/>
      <c r="O163" s="493"/>
      <c r="P163" s="493"/>
      <c r="Q163" s="493"/>
      <c r="R163" s="493"/>
      <c r="S163" s="493"/>
      <c r="T163" s="493"/>
      <c r="U163" s="493"/>
      <c r="V163" s="493"/>
      <c r="W163" s="493"/>
      <c r="X163" s="493"/>
      <c r="Y163" s="493"/>
      <c r="Z163" s="493"/>
    </row>
    <row r="164" spans="1:26" ht="12.75" customHeight="1">
      <c r="A164" s="493"/>
      <c r="B164" s="493"/>
      <c r="C164" s="493"/>
      <c r="D164" s="493"/>
      <c r="E164" s="493"/>
      <c r="F164" s="493"/>
      <c r="G164" s="493"/>
      <c r="H164" s="493"/>
      <c r="I164" s="493"/>
      <c r="J164" s="493"/>
      <c r="K164" s="493"/>
      <c r="L164" s="493"/>
      <c r="M164" s="493"/>
      <c r="N164" s="493"/>
      <c r="O164" s="493"/>
      <c r="P164" s="493"/>
      <c r="Q164" s="493"/>
      <c r="R164" s="493"/>
      <c r="S164" s="493"/>
      <c r="T164" s="493"/>
      <c r="U164" s="493"/>
      <c r="V164" s="493"/>
      <c r="W164" s="493"/>
      <c r="X164" s="493"/>
      <c r="Y164" s="493"/>
      <c r="Z164" s="493"/>
    </row>
    <row r="165" spans="1:26" ht="12.75" customHeight="1">
      <c r="A165" s="493"/>
      <c r="B165" s="493"/>
      <c r="C165" s="493"/>
      <c r="D165" s="493"/>
      <c r="E165" s="493"/>
      <c r="F165" s="493"/>
      <c r="G165" s="493"/>
      <c r="H165" s="493"/>
      <c r="I165" s="493"/>
      <c r="J165" s="493"/>
      <c r="K165" s="493"/>
      <c r="L165" s="493"/>
      <c r="M165" s="493"/>
      <c r="N165" s="493"/>
      <c r="O165" s="493"/>
      <c r="P165" s="493"/>
      <c r="Q165" s="493"/>
      <c r="R165" s="493"/>
      <c r="S165" s="493"/>
      <c r="T165" s="493"/>
      <c r="U165" s="493"/>
      <c r="V165" s="493"/>
      <c r="W165" s="493"/>
      <c r="X165" s="493"/>
      <c r="Y165" s="493"/>
      <c r="Z165" s="493"/>
    </row>
    <row r="166" spans="1:26" ht="12.75" customHeight="1">
      <c r="A166" s="493"/>
      <c r="B166" s="493"/>
      <c r="C166" s="493"/>
      <c r="D166" s="493"/>
      <c r="E166" s="493"/>
      <c r="F166" s="493"/>
      <c r="G166" s="493"/>
      <c r="H166" s="493"/>
      <c r="I166" s="493"/>
      <c r="J166" s="493"/>
      <c r="K166" s="493"/>
      <c r="L166" s="493"/>
      <c r="M166" s="493"/>
      <c r="N166" s="493"/>
      <c r="O166" s="493"/>
      <c r="P166" s="493"/>
      <c r="Q166" s="493"/>
      <c r="R166" s="493"/>
      <c r="S166" s="493"/>
      <c r="T166" s="493"/>
      <c r="U166" s="493"/>
      <c r="V166" s="493"/>
      <c r="W166" s="493"/>
      <c r="X166" s="493"/>
      <c r="Y166" s="493"/>
      <c r="Z166" s="493"/>
    </row>
    <row r="167" spans="1:26" ht="12.75" customHeight="1">
      <c r="A167" s="493"/>
      <c r="B167" s="493"/>
      <c r="C167" s="493"/>
      <c r="D167" s="493"/>
      <c r="E167" s="493"/>
      <c r="F167" s="493"/>
      <c r="G167" s="493"/>
      <c r="H167" s="493"/>
      <c r="I167" s="493"/>
      <c r="J167" s="493"/>
      <c r="K167" s="493"/>
      <c r="L167" s="493"/>
      <c r="M167" s="493"/>
      <c r="N167" s="493"/>
      <c r="O167" s="493"/>
      <c r="P167" s="493"/>
      <c r="Q167" s="493"/>
      <c r="R167" s="493"/>
      <c r="S167" s="493"/>
      <c r="T167" s="493"/>
      <c r="U167" s="493"/>
      <c r="V167" s="493"/>
      <c r="W167" s="493"/>
      <c r="X167" s="493"/>
      <c r="Y167" s="493"/>
      <c r="Z167" s="493"/>
    </row>
    <row r="168" spans="1:26" ht="12.75" customHeight="1">
      <c r="A168" s="493"/>
      <c r="B168" s="493"/>
      <c r="C168" s="493"/>
      <c r="D168" s="493"/>
      <c r="E168" s="493"/>
      <c r="F168" s="493"/>
      <c r="G168" s="493"/>
      <c r="H168" s="493"/>
      <c r="I168" s="493"/>
      <c r="J168" s="493"/>
      <c r="K168" s="493"/>
      <c r="L168" s="493"/>
      <c r="M168" s="493"/>
      <c r="N168" s="493"/>
      <c r="O168" s="493"/>
      <c r="P168" s="493"/>
      <c r="Q168" s="493"/>
      <c r="R168" s="493"/>
      <c r="S168" s="493"/>
      <c r="T168" s="493"/>
      <c r="U168" s="493"/>
      <c r="V168" s="493"/>
      <c r="W168" s="493"/>
      <c r="X168" s="493"/>
      <c r="Y168" s="493"/>
      <c r="Z168" s="493"/>
    </row>
    <row r="169" spans="1:26" ht="12.75" customHeight="1">
      <c r="A169" s="493"/>
      <c r="B169" s="493"/>
      <c r="C169" s="493"/>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row>
    <row r="170" spans="1:26" ht="12.75" customHeight="1">
      <c r="A170" s="493"/>
      <c r="B170" s="493"/>
      <c r="C170" s="493"/>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c r="Z170" s="493"/>
    </row>
    <row r="171" spans="1:26" ht="12.75" customHeight="1">
      <c r="A171" s="493"/>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row>
    <row r="172" spans="1:26" ht="12.75" customHeight="1">
      <c r="A172" s="493"/>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row>
    <row r="173" spans="1:26" ht="12.75" customHeight="1">
      <c r="A173" s="493"/>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row>
    <row r="174" spans="1:26" ht="12.75" customHeight="1">
      <c r="A174" s="493"/>
      <c r="B174" s="493"/>
      <c r="C174" s="493"/>
      <c r="D174" s="493"/>
      <c r="E174" s="493"/>
      <c r="F174" s="493"/>
      <c r="G174" s="493"/>
      <c r="H174" s="493"/>
      <c r="I174" s="493"/>
      <c r="J174" s="493"/>
      <c r="K174" s="493"/>
      <c r="L174" s="493"/>
      <c r="M174" s="493"/>
      <c r="N174" s="493"/>
      <c r="O174" s="493"/>
      <c r="P174" s="493"/>
      <c r="Q174" s="493"/>
      <c r="R174" s="493"/>
      <c r="S174" s="493"/>
      <c r="T174" s="493"/>
      <c r="U174" s="493"/>
      <c r="V174" s="493"/>
      <c r="W174" s="493"/>
      <c r="X174" s="493"/>
      <c r="Y174" s="493"/>
      <c r="Z174" s="493"/>
    </row>
    <row r="175" spans="1:26" ht="12.75" customHeight="1">
      <c r="A175" s="493"/>
      <c r="B175" s="493"/>
      <c r="C175" s="493"/>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row>
    <row r="176" spans="1:26" ht="12.75" customHeight="1">
      <c r="A176" s="493"/>
      <c r="B176" s="493"/>
      <c r="C176" s="493"/>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row>
    <row r="177" spans="1:26" ht="12.75" customHeight="1">
      <c r="A177" s="493"/>
      <c r="B177" s="493"/>
      <c r="C177" s="493"/>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row>
    <row r="178" spans="1:26" ht="12.75" customHeight="1">
      <c r="A178" s="493"/>
      <c r="B178" s="493"/>
      <c r="C178" s="493"/>
      <c r="D178" s="493"/>
      <c r="E178" s="493"/>
      <c r="F178" s="493"/>
      <c r="G178" s="493"/>
      <c r="H178" s="493"/>
      <c r="I178" s="493"/>
      <c r="J178" s="493"/>
      <c r="K178" s="493"/>
      <c r="L178" s="493"/>
      <c r="M178" s="493"/>
      <c r="N178" s="493"/>
      <c r="O178" s="493"/>
      <c r="P178" s="493"/>
      <c r="Q178" s="493"/>
      <c r="R178" s="493"/>
      <c r="S178" s="493"/>
      <c r="T178" s="493"/>
      <c r="U178" s="493"/>
      <c r="V178" s="493"/>
      <c r="W178" s="493"/>
      <c r="X178" s="493"/>
      <c r="Y178" s="493"/>
      <c r="Z178" s="493"/>
    </row>
    <row r="179" spans="1:26" ht="12.75" customHeight="1">
      <c r="A179" s="493"/>
      <c r="B179" s="493"/>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row>
    <row r="180" spans="1:26" ht="12.75" customHeight="1">
      <c r="A180" s="493"/>
      <c r="B180" s="493"/>
      <c r="C180" s="493"/>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row>
    <row r="181" spans="1:26" ht="12.75" customHeight="1">
      <c r="A181" s="493"/>
      <c r="B181" s="493"/>
      <c r="C181" s="493"/>
      <c r="D181" s="493"/>
      <c r="E181" s="493"/>
      <c r="F181" s="493"/>
      <c r="G181" s="493"/>
      <c r="H181" s="493"/>
      <c r="I181" s="493"/>
      <c r="J181" s="493"/>
      <c r="K181" s="493"/>
      <c r="L181" s="493"/>
      <c r="M181" s="493"/>
      <c r="N181" s="493"/>
      <c r="O181" s="493"/>
      <c r="P181" s="493"/>
      <c r="Q181" s="493"/>
      <c r="R181" s="493"/>
      <c r="S181" s="493"/>
      <c r="T181" s="493"/>
      <c r="U181" s="493"/>
      <c r="V181" s="493"/>
      <c r="W181" s="493"/>
      <c r="X181" s="493"/>
      <c r="Y181" s="493"/>
      <c r="Z181" s="493"/>
    </row>
    <row r="182" spans="1:26" ht="12.75" customHeight="1">
      <c r="A182" s="493"/>
      <c r="B182" s="493"/>
      <c r="C182" s="493"/>
      <c r="D182" s="493"/>
      <c r="E182" s="493"/>
      <c r="F182" s="493"/>
      <c r="G182" s="493"/>
      <c r="H182" s="493"/>
      <c r="I182" s="493"/>
      <c r="J182" s="493"/>
      <c r="K182" s="493"/>
      <c r="L182" s="493"/>
      <c r="M182" s="493"/>
      <c r="N182" s="493"/>
      <c r="O182" s="493"/>
      <c r="P182" s="493"/>
      <c r="Q182" s="493"/>
      <c r="R182" s="493"/>
      <c r="S182" s="493"/>
      <c r="T182" s="493"/>
      <c r="U182" s="493"/>
      <c r="V182" s="493"/>
      <c r="W182" s="493"/>
      <c r="X182" s="493"/>
      <c r="Y182" s="493"/>
      <c r="Z182" s="493"/>
    </row>
    <row r="183" spans="1:26" ht="12.75" customHeight="1">
      <c r="A183" s="493"/>
      <c r="B183" s="493"/>
      <c r="C183" s="493"/>
      <c r="D183" s="493"/>
      <c r="E183" s="493"/>
      <c r="F183" s="493"/>
      <c r="G183" s="493"/>
      <c r="H183" s="493"/>
      <c r="I183" s="493"/>
      <c r="J183" s="493"/>
      <c r="K183" s="493"/>
      <c r="L183" s="493"/>
      <c r="M183" s="493"/>
      <c r="N183" s="493"/>
      <c r="O183" s="493"/>
      <c r="P183" s="493"/>
      <c r="Q183" s="493"/>
      <c r="R183" s="493"/>
      <c r="S183" s="493"/>
      <c r="T183" s="493"/>
      <c r="U183" s="493"/>
      <c r="V183" s="493"/>
      <c r="W183" s="493"/>
      <c r="X183" s="493"/>
      <c r="Y183" s="493"/>
      <c r="Z183" s="493"/>
    </row>
    <row r="184" spans="1:26" ht="12.75" customHeight="1">
      <c r="A184" s="493"/>
      <c r="B184" s="493"/>
      <c r="C184" s="493"/>
      <c r="D184" s="493"/>
      <c r="E184" s="493"/>
      <c r="F184" s="493"/>
      <c r="G184" s="493"/>
      <c r="H184" s="493"/>
      <c r="I184" s="493"/>
      <c r="J184" s="493"/>
      <c r="K184" s="493"/>
      <c r="L184" s="493"/>
      <c r="M184" s="493"/>
      <c r="N184" s="493"/>
      <c r="O184" s="493"/>
      <c r="P184" s="493"/>
      <c r="Q184" s="493"/>
      <c r="R184" s="493"/>
      <c r="S184" s="493"/>
      <c r="T184" s="493"/>
      <c r="U184" s="493"/>
      <c r="V184" s="493"/>
      <c r="W184" s="493"/>
      <c r="X184" s="493"/>
      <c r="Y184" s="493"/>
      <c r="Z184" s="493"/>
    </row>
    <row r="185" spans="1:26" ht="12.75" customHeight="1">
      <c r="A185" s="493"/>
      <c r="B185" s="493"/>
      <c r="C185" s="493"/>
      <c r="D185" s="493"/>
      <c r="E185" s="493"/>
      <c r="F185" s="493"/>
      <c r="G185" s="493"/>
      <c r="H185" s="493"/>
      <c r="I185" s="493"/>
      <c r="J185" s="493"/>
      <c r="K185" s="493"/>
      <c r="L185" s="493"/>
      <c r="M185" s="493"/>
      <c r="N185" s="493"/>
      <c r="O185" s="493"/>
      <c r="P185" s="493"/>
      <c r="Q185" s="493"/>
      <c r="R185" s="493"/>
      <c r="S185" s="493"/>
      <c r="T185" s="493"/>
      <c r="U185" s="493"/>
      <c r="V185" s="493"/>
      <c r="W185" s="493"/>
      <c r="X185" s="493"/>
      <c r="Y185" s="493"/>
      <c r="Z185" s="493"/>
    </row>
    <row r="186" spans="1:26" ht="12.75" customHeight="1">
      <c r="A186" s="493"/>
      <c r="B186" s="493"/>
      <c r="C186" s="493"/>
      <c r="D186" s="493"/>
      <c r="E186" s="493"/>
      <c r="F186" s="493"/>
      <c r="G186" s="493"/>
      <c r="H186" s="493"/>
      <c r="I186" s="493"/>
      <c r="J186" s="493"/>
      <c r="K186" s="493"/>
      <c r="L186" s="493"/>
      <c r="M186" s="493"/>
      <c r="N186" s="493"/>
      <c r="O186" s="493"/>
      <c r="P186" s="493"/>
      <c r="Q186" s="493"/>
      <c r="R186" s="493"/>
      <c r="S186" s="493"/>
      <c r="T186" s="493"/>
      <c r="U186" s="493"/>
      <c r="V186" s="493"/>
      <c r="W186" s="493"/>
      <c r="X186" s="493"/>
      <c r="Y186" s="493"/>
      <c r="Z186" s="493"/>
    </row>
    <row r="187" spans="1:26" ht="12.75" customHeight="1">
      <c r="A187" s="493"/>
      <c r="B187" s="493"/>
      <c r="C187" s="493"/>
      <c r="D187" s="493"/>
      <c r="E187" s="493"/>
      <c r="F187" s="493"/>
      <c r="G187" s="493"/>
      <c r="H187" s="493"/>
      <c r="I187" s="493"/>
      <c r="J187" s="493"/>
      <c r="K187" s="493"/>
      <c r="L187" s="493"/>
      <c r="M187" s="493"/>
      <c r="N187" s="493"/>
      <c r="O187" s="493"/>
      <c r="P187" s="493"/>
      <c r="Q187" s="493"/>
      <c r="R187" s="493"/>
      <c r="S187" s="493"/>
      <c r="T187" s="493"/>
      <c r="U187" s="493"/>
      <c r="V187" s="493"/>
      <c r="W187" s="493"/>
      <c r="X187" s="493"/>
      <c r="Y187" s="493"/>
      <c r="Z187" s="493"/>
    </row>
    <row r="188" spans="1:26" ht="12.75" customHeight="1">
      <c r="A188" s="493"/>
      <c r="B188" s="493"/>
      <c r="C188" s="493"/>
      <c r="D188" s="493"/>
      <c r="E188" s="493"/>
      <c r="F188" s="493"/>
      <c r="G188" s="493"/>
      <c r="H188" s="493"/>
      <c r="I188" s="493"/>
      <c r="J188" s="493"/>
      <c r="K188" s="493"/>
      <c r="L188" s="493"/>
      <c r="M188" s="493"/>
      <c r="N188" s="493"/>
      <c r="O188" s="493"/>
      <c r="P188" s="493"/>
      <c r="Q188" s="493"/>
      <c r="R188" s="493"/>
      <c r="S188" s="493"/>
      <c r="T188" s="493"/>
      <c r="U188" s="493"/>
      <c r="V188" s="493"/>
      <c r="W188" s="493"/>
      <c r="X188" s="493"/>
      <c r="Y188" s="493"/>
      <c r="Z188" s="493"/>
    </row>
    <row r="189" spans="1:26" ht="12.75" customHeight="1">
      <c r="A189" s="493"/>
      <c r="B189" s="493"/>
      <c r="C189" s="493"/>
      <c r="D189" s="493"/>
      <c r="E189" s="493"/>
      <c r="F189" s="493"/>
      <c r="G189" s="493"/>
      <c r="H189" s="493"/>
      <c r="I189" s="493"/>
      <c r="J189" s="493"/>
      <c r="K189" s="493"/>
      <c r="L189" s="493"/>
      <c r="M189" s="493"/>
      <c r="N189" s="493"/>
      <c r="O189" s="493"/>
      <c r="P189" s="493"/>
      <c r="Q189" s="493"/>
      <c r="R189" s="493"/>
      <c r="S189" s="493"/>
      <c r="T189" s="493"/>
      <c r="U189" s="493"/>
      <c r="V189" s="493"/>
      <c r="W189" s="493"/>
      <c r="X189" s="493"/>
      <c r="Y189" s="493"/>
      <c r="Z189" s="493"/>
    </row>
    <row r="190" spans="1:26" ht="12.75" customHeight="1">
      <c r="A190" s="493"/>
      <c r="B190" s="493"/>
      <c r="C190" s="493"/>
      <c r="D190" s="493"/>
      <c r="E190" s="493"/>
      <c r="F190" s="493"/>
      <c r="G190" s="493"/>
      <c r="H190" s="493"/>
      <c r="I190" s="493"/>
      <c r="J190" s="493"/>
      <c r="K190" s="493"/>
      <c r="L190" s="493"/>
      <c r="M190" s="493"/>
      <c r="N190" s="493"/>
      <c r="O190" s="493"/>
      <c r="P190" s="493"/>
      <c r="Q190" s="493"/>
      <c r="R190" s="493"/>
      <c r="S190" s="493"/>
      <c r="T190" s="493"/>
      <c r="U190" s="493"/>
      <c r="V190" s="493"/>
      <c r="W190" s="493"/>
      <c r="X190" s="493"/>
      <c r="Y190" s="493"/>
      <c r="Z190" s="493"/>
    </row>
    <row r="191" spans="1:26" ht="12.75" customHeight="1">
      <c r="A191" s="493"/>
      <c r="B191" s="493"/>
      <c r="C191" s="493"/>
      <c r="D191" s="493"/>
      <c r="E191" s="493"/>
      <c r="F191" s="493"/>
      <c r="G191" s="493"/>
      <c r="H191" s="493"/>
      <c r="I191" s="493"/>
      <c r="J191" s="493"/>
      <c r="K191" s="493"/>
      <c r="L191" s="493"/>
      <c r="M191" s="493"/>
      <c r="N191" s="493"/>
      <c r="O191" s="493"/>
      <c r="P191" s="493"/>
      <c r="Q191" s="493"/>
      <c r="R191" s="493"/>
      <c r="S191" s="493"/>
      <c r="T191" s="493"/>
      <c r="U191" s="493"/>
      <c r="V191" s="493"/>
      <c r="W191" s="493"/>
      <c r="X191" s="493"/>
      <c r="Y191" s="493"/>
      <c r="Z191" s="493"/>
    </row>
    <row r="192" spans="1:26" ht="12.75" customHeight="1">
      <c r="A192" s="493"/>
      <c r="B192" s="493"/>
      <c r="C192" s="493"/>
      <c r="D192" s="493"/>
      <c r="E192" s="493"/>
      <c r="F192" s="493"/>
      <c r="G192" s="493"/>
      <c r="H192" s="493"/>
      <c r="I192" s="493"/>
      <c r="J192" s="493"/>
      <c r="K192" s="493"/>
      <c r="L192" s="493"/>
      <c r="M192" s="493"/>
      <c r="N192" s="493"/>
      <c r="O192" s="493"/>
      <c r="P192" s="493"/>
      <c r="Q192" s="493"/>
      <c r="R192" s="493"/>
      <c r="S192" s="493"/>
      <c r="T192" s="493"/>
      <c r="U192" s="493"/>
      <c r="V192" s="493"/>
      <c r="W192" s="493"/>
      <c r="X192" s="493"/>
      <c r="Y192" s="493"/>
      <c r="Z192" s="493"/>
    </row>
    <row r="193" spans="1:26" ht="12.75" customHeight="1">
      <c r="A193" s="493"/>
      <c r="B193" s="493"/>
      <c r="C193" s="493"/>
      <c r="D193" s="493"/>
      <c r="E193" s="493"/>
      <c r="F193" s="493"/>
      <c r="G193" s="493"/>
      <c r="H193" s="493"/>
      <c r="I193" s="493"/>
      <c r="J193" s="493"/>
      <c r="K193" s="493"/>
      <c r="L193" s="493"/>
      <c r="M193" s="493"/>
      <c r="N193" s="493"/>
      <c r="O193" s="493"/>
      <c r="P193" s="493"/>
      <c r="Q193" s="493"/>
      <c r="R193" s="493"/>
      <c r="S193" s="493"/>
      <c r="T193" s="493"/>
      <c r="U193" s="493"/>
      <c r="V193" s="493"/>
      <c r="W193" s="493"/>
      <c r="X193" s="493"/>
      <c r="Y193" s="493"/>
      <c r="Z193" s="493"/>
    </row>
    <row r="194" spans="1:26" ht="12.75" customHeight="1">
      <c r="A194" s="493"/>
      <c r="B194" s="493"/>
      <c r="C194" s="493"/>
      <c r="D194" s="493"/>
      <c r="E194" s="493"/>
      <c r="F194" s="493"/>
      <c r="G194" s="493"/>
      <c r="H194" s="493"/>
      <c r="I194" s="493"/>
      <c r="J194" s="493"/>
      <c r="K194" s="493"/>
      <c r="L194" s="493"/>
      <c r="M194" s="493"/>
      <c r="N194" s="493"/>
      <c r="O194" s="493"/>
      <c r="P194" s="493"/>
      <c r="Q194" s="493"/>
      <c r="R194" s="493"/>
      <c r="S194" s="493"/>
      <c r="T194" s="493"/>
      <c r="U194" s="493"/>
      <c r="V194" s="493"/>
      <c r="W194" s="493"/>
      <c r="X194" s="493"/>
      <c r="Y194" s="493"/>
      <c r="Z194" s="493"/>
    </row>
    <row r="195" spans="1:26" ht="12.75" customHeight="1">
      <c r="A195" s="493"/>
      <c r="B195" s="493"/>
      <c r="C195" s="493"/>
      <c r="D195" s="493"/>
      <c r="E195" s="493"/>
      <c r="F195" s="493"/>
      <c r="G195" s="493"/>
      <c r="H195" s="493"/>
      <c r="I195" s="493"/>
      <c r="J195" s="493"/>
      <c r="K195" s="493"/>
      <c r="L195" s="493"/>
      <c r="M195" s="493"/>
      <c r="N195" s="493"/>
      <c r="O195" s="493"/>
      <c r="P195" s="493"/>
      <c r="Q195" s="493"/>
      <c r="R195" s="493"/>
      <c r="S195" s="493"/>
      <c r="T195" s="493"/>
      <c r="U195" s="493"/>
      <c r="V195" s="493"/>
      <c r="W195" s="493"/>
      <c r="X195" s="493"/>
      <c r="Y195" s="493"/>
      <c r="Z195" s="493"/>
    </row>
    <row r="196" spans="1:26" ht="12.75" customHeight="1">
      <c r="A196" s="493"/>
      <c r="B196" s="493"/>
      <c r="C196" s="493"/>
      <c r="D196" s="493"/>
      <c r="E196" s="493"/>
      <c r="F196" s="493"/>
      <c r="G196" s="493"/>
      <c r="H196" s="493"/>
      <c r="I196" s="493"/>
      <c r="J196" s="493"/>
      <c r="K196" s="493"/>
      <c r="L196" s="493"/>
      <c r="M196" s="493"/>
      <c r="N196" s="493"/>
      <c r="O196" s="493"/>
      <c r="P196" s="493"/>
      <c r="Q196" s="493"/>
      <c r="R196" s="493"/>
      <c r="S196" s="493"/>
      <c r="T196" s="493"/>
      <c r="U196" s="493"/>
      <c r="V196" s="493"/>
      <c r="W196" s="493"/>
      <c r="X196" s="493"/>
      <c r="Y196" s="493"/>
      <c r="Z196" s="493"/>
    </row>
    <row r="197" spans="1:26" ht="12.75" customHeight="1">
      <c r="A197" s="493"/>
      <c r="B197" s="493"/>
      <c r="C197" s="493"/>
      <c r="D197" s="493"/>
      <c r="E197" s="493"/>
      <c r="F197" s="493"/>
      <c r="G197" s="493"/>
      <c r="H197" s="493"/>
      <c r="I197" s="493"/>
      <c r="J197" s="493"/>
      <c r="K197" s="493"/>
      <c r="L197" s="493"/>
      <c r="M197" s="493"/>
      <c r="N197" s="493"/>
      <c r="O197" s="493"/>
      <c r="P197" s="493"/>
      <c r="Q197" s="493"/>
      <c r="R197" s="493"/>
      <c r="S197" s="493"/>
      <c r="T197" s="493"/>
      <c r="U197" s="493"/>
      <c r="V197" s="493"/>
      <c r="W197" s="493"/>
      <c r="X197" s="493"/>
      <c r="Y197" s="493"/>
      <c r="Z197" s="493"/>
    </row>
    <row r="198" spans="1:26" ht="12.75" customHeight="1">
      <c r="A198" s="493"/>
      <c r="B198" s="493"/>
      <c r="C198" s="493"/>
      <c r="D198" s="493"/>
      <c r="E198" s="493"/>
      <c r="F198" s="493"/>
      <c r="G198" s="493"/>
      <c r="H198" s="493"/>
      <c r="I198" s="493"/>
      <c r="J198" s="493"/>
      <c r="K198" s="493"/>
      <c r="L198" s="493"/>
      <c r="M198" s="493"/>
      <c r="N198" s="493"/>
      <c r="O198" s="493"/>
      <c r="P198" s="493"/>
      <c r="Q198" s="493"/>
      <c r="R198" s="493"/>
      <c r="S198" s="493"/>
      <c r="T198" s="493"/>
      <c r="U198" s="493"/>
      <c r="V198" s="493"/>
      <c r="W198" s="493"/>
      <c r="X198" s="493"/>
      <c r="Y198" s="493"/>
      <c r="Z198" s="493"/>
    </row>
    <row r="199" spans="1:26" ht="12.75" customHeight="1">
      <c r="A199" s="493"/>
      <c r="B199" s="493"/>
      <c r="C199" s="493"/>
      <c r="D199" s="493"/>
      <c r="E199" s="493"/>
      <c r="F199" s="493"/>
      <c r="G199" s="493"/>
      <c r="H199" s="493"/>
      <c r="I199" s="493"/>
      <c r="J199" s="493"/>
      <c r="K199" s="493"/>
      <c r="L199" s="493"/>
      <c r="M199" s="493"/>
      <c r="N199" s="493"/>
      <c r="O199" s="493"/>
      <c r="P199" s="493"/>
      <c r="Q199" s="493"/>
      <c r="R199" s="493"/>
      <c r="S199" s="493"/>
      <c r="T199" s="493"/>
      <c r="U199" s="493"/>
      <c r="V199" s="493"/>
      <c r="W199" s="493"/>
      <c r="X199" s="493"/>
      <c r="Y199" s="493"/>
      <c r="Z199" s="493"/>
    </row>
    <row r="200" spans="1:26" ht="12.75" customHeight="1">
      <c r="A200" s="493"/>
      <c r="B200" s="493"/>
      <c r="C200" s="493"/>
      <c r="D200" s="493"/>
      <c r="E200" s="493"/>
      <c r="F200" s="493"/>
      <c r="G200" s="493"/>
      <c r="H200" s="493"/>
      <c r="I200" s="493"/>
      <c r="J200" s="493"/>
      <c r="K200" s="493"/>
      <c r="L200" s="493"/>
      <c r="M200" s="493"/>
      <c r="N200" s="493"/>
      <c r="O200" s="493"/>
      <c r="P200" s="493"/>
      <c r="Q200" s="493"/>
      <c r="R200" s="493"/>
      <c r="S200" s="493"/>
      <c r="T200" s="493"/>
      <c r="U200" s="493"/>
      <c r="V200" s="493"/>
      <c r="W200" s="493"/>
      <c r="X200" s="493"/>
      <c r="Y200" s="493"/>
      <c r="Z200" s="493"/>
    </row>
    <row r="201" spans="1:26" ht="12.75" customHeight="1">
      <c r="A201" s="493"/>
      <c r="B201" s="493"/>
      <c r="C201" s="493"/>
      <c r="D201" s="493"/>
      <c r="E201" s="493"/>
      <c r="F201" s="493"/>
      <c r="G201" s="493"/>
      <c r="H201" s="493"/>
      <c r="I201" s="493"/>
      <c r="J201" s="493"/>
      <c r="K201" s="493"/>
      <c r="L201" s="493"/>
      <c r="M201" s="493"/>
      <c r="N201" s="493"/>
      <c r="O201" s="493"/>
      <c r="P201" s="493"/>
      <c r="Q201" s="493"/>
      <c r="R201" s="493"/>
      <c r="S201" s="493"/>
      <c r="T201" s="493"/>
      <c r="U201" s="493"/>
      <c r="V201" s="493"/>
      <c r="W201" s="493"/>
      <c r="X201" s="493"/>
      <c r="Y201" s="493"/>
      <c r="Z201" s="493"/>
    </row>
    <row r="202" spans="1:26" ht="12.75" customHeight="1">
      <c r="A202" s="493"/>
      <c r="B202" s="493"/>
      <c r="C202" s="493"/>
      <c r="D202" s="493"/>
      <c r="E202" s="493"/>
      <c r="F202" s="493"/>
      <c r="G202" s="493"/>
      <c r="H202" s="493"/>
      <c r="I202" s="493"/>
      <c r="J202" s="493"/>
      <c r="K202" s="493"/>
      <c r="L202" s="493"/>
      <c r="M202" s="493"/>
      <c r="N202" s="493"/>
      <c r="O202" s="493"/>
      <c r="P202" s="493"/>
      <c r="Q202" s="493"/>
      <c r="R202" s="493"/>
      <c r="S202" s="493"/>
      <c r="T202" s="493"/>
      <c r="U202" s="493"/>
      <c r="V202" s="493"/>
      <c r="W202" s="493"/>
      <c r="X202" s="493"/>
      <c r="Y202" s="493"/>
      <c r="Z202" s="493"/>
    </row>
    <row r="203" spans="1:26" ht="12.75" customHeight="1">
      <c r="A203" s="493"/>
      <c r="B203" s="493"/>
      <c r="C203" s="493"/>
      <c r="D203" s="493"/>
      <c r="E203" s="493"/>
      <c r="F203" s="493"/>
      <c r="G203" s="493"/>
      <c r="H203" s="493"/>
      <c r="I203" s="493"/>
      <c r="J203" s="493"/>
      <c r="K203" s="493"/>
      <c r="L203" s="493"/>
      <c r="M203" s="493"/>
      <c r="N203" s="493"/>
      <c r="O203" s="493"/>
      <c r="P203" s="493"/>
      <c r="Q203" s="493"/>
      <c r="R203" s="493"/>
      <c r="S203" s="493"/>
      <c r="T203" s="493"/>
      <c r="U203" s="493"/>
      <c r="V203" s="493"/>
      <c r="W203" s="493"/>
      <c r="X203" s="493"/>
      <c r="Y203" s="493"/>
      <c r="Z203" s="493"/>
    </row>
    <row r="204" spans="1:26" ht="12.75" customHeight="1">
      <c r="A204" s="493"/>
      <c r="B204" s="493"/>
      <c r="C204" s="493"/>
      <c r="D204" s="493"/>
      <c r="E204" s="493"/>
      <c r="F204" s="493"/>
      <c r="G204" s="493"/>
      <c r="H204" s="493"/>
      <c r="I204" s="493"/>
      <c r="J204" s="493"/>
      <c r="K204" s="493"/>
      <c r="L204" s="493"/>
      <c r="M204" s="493"/>
      <c r="N204" s="493"/>
      <c r="O204" s="493"/>
      <c r="P204" s="493"/>
      <c r="Q204" s="493"/>
      <c r="R204" s="493"/>
      <c r="S204" s="493"/>
      <c r="T204" s="493"/>
      <c r="U204" s="493"/>
      <c r="V204" s="493"/>
      <c r="W204" s="493"/>
      <c r="X204" s="493"/>
      <c r="Y204" s="493"/>
      <c r="Z204" s="493"/>
    </row>
    <row r="205" spans="1:26" ht="12.75" customHeight="1">
      <c r="A205" s="493"/>
      <c r="B205" s="493"/>
      <c r="C205" s="493"/>
      <c r="D205" s="493"/>
      <c r="E205" s="493"/>
      <c r="F205" s="493"/>
      <c r="G205" s="493"/>
      <c r="H205" s="493"/>
      <c r="I205" s="493"/>
      <c r="J205" s="493"/>
      <c r="K205" s="493"/>
      <c r="L205" s="493"/>
      <c r="M205" s="493"/>
      <c r="N205" s="493"/>
      <c r="O205" s="493"/>
      <c r="P205" s="493"/>
      <c r="Q205" s="493"/>
      <c r="R205" s="493"/>
      <c r="S205" s="493"/>
      <c r="T205" s="493"/>
      <c r="U205" s="493"/>
      <c r="V205" s="493"/>
      <c r="W205" s="493"/>
      <c r="X205" s="493"/>
      <c r="Y205" s="493"/>
      <c r="Z205" s="493"/>
    </row>
    <row r="206" spans="1:26" ht="12.75" customHeight="1">
      <c r="A206" s="493"/>
      <c r="B206" s="493"/>
      <c r="C206" s="493"/>
      <c r="D206" s="493"/>
      <c r="E206" s="493"/>
      <c r="F206" s="493"/>
      <c r="G206" s="493"/>
      <c r="H206" s="493"/>
      <c r="I206" s="493"/>
      <c r="J206" s="493"/>
      <c r="K206" s="493"/>
      <c r="L206" s="493"/>
      <c r="M206" s="493"/>
      <c r="N206" s="493"/>
      <c r="O206" s="493"/>
      <c r="P206" s="493"/>
      <c r="Q206" s="493"/>
      <c r="R206" s="493"/>
      <c r="S206" s="493"/>
      <c r="T206" s="493"/>
      <c r="U206" s="493"/>
      <c r="V206" s="493"/>
      <c r="W206" s="493"/>
      <c r="X206" s="493"/>
      <c r="Y206" s="493"/>
      <c r="Z206" s="493"/>
    </row>
    <row r="207" spans="1:26" ht="12.75" customHeight="1">
      <c r="A207" s="493"/>
      <c r="B207" s="493"/>
      <c r="C207" s="493"/>
      <c r="D207" s="493"/>
      <c r="E207" s="493"/>
      <c r="F207" s="493"/>
      <c r="G207" s="493"/>
      <c r="H207" s="493"/>
      <c r="I207" s="493"/>
      <c r="J207" s="493"/>
      <c r="K207" s="493"/>
      <c r="L207" s="493"/>
      <c r="M207" s="493"/>
      <c r="N207" s="493"/>
      <c r="O207" s="493"/>
      <c r="P207" s="493"/>
      <c r="Q207" s="493"/>
      <c r="R207" s="493"/>
      <c r="S207" s="493"/>
      <c r="T207" s="493"/>
      <c r="U207" s="493"/>
      <c r="V207" s="493"/>
      <c r="W207" s="493"/>
      <c r="X207" s="493"/>
      <c r="Y207" s="493"/>
      <c r="Z207" s="493"/>
    </row>
    <row r="208" spans="1:26" ht="12.75" customHeight="1">
      <c r="A208" s="493"/>
      <c r="B208" s="493"/>
      <c r="C208" s="493"/>
      <c r="D208" s="493"/>
      <c r="E208" s="493"/>
      <c r="F208" s="493"/>
      <c r="G208" s="493"/>
      <c r="H208" s="493"/>
      <c r="I208" s="493"/>
      <c r="J208" s="493"/>
      <c r="K208" s="493"/>
      <c r="L208" s="493"/>
      <c r="M208" s="493"/>
      <c r="N208" s="493"/>
      <c r="O208" s="493"/>
      <c r="P208" s="493"/>
      <c r="Q208" s="493"/>
      <c r="R208" s="493"/>
      <c r="S208" s="493"/>
      <c r="T208" s="493"/>
      <c r="U208" s="493"/>
      <c r="V208" s="493"/>
      <c r="W208" s="493"/>
      <c r="X208" s="493"/>
      <c r="Y208" s="493"/>
      <c r="Z208" s="493"/>
    </row>
    <row r="209" spans="1:26" ht="12.75" customHeight="1">
      <c r="A209" s="493"/>
      <c r="B209" s="493"/>
      <c r="C209" s="493"/>
      <c r="D209" s="493"/>
      <c r="E209" s="493"/>
      <c r="F209" s="493"/>
      <c r="G209" s="493"/>
      <c r="H209" s="493"/>
      <c r="I209" s="493"/>
      <c r="J209" s="493"/>
      <c r="K209" s="493"/>
      <c r="L209" s="493"/>
      <c r="M209" s="493"/>
      <c r="N209" s="493"/>
      <c r="O209" s="493"/>
      <c r="P209" s="493"/>
      <c r="Q209" s="493"/>
      <c r="R209" s="493"/>
      <c r="S209" s="493"/>
      <c r="T209" s="493"/>
      <c r="U209" s="493"/>
      <c r="V209" s="493"/>
      <c r="W209" s="493"/>
      <c r="X209" s="493"/>
      <c r="Y209" s="493"/>
      <c r="Z209" s="493"/>
    </row>
    <row r="210" spans="1:26" ht="12.75" customHeight="1">
      <c r="A210" s="493"/>
      <c r="B210" s="493"/>
      <c r="C210" s="493"/>
      <c r="D210" s="493"/>
      <c r="E210" s="493"/>
      <c r="F210" s="493"/>
      <c r="G210" s="493"/>
      <c r="H210" s="493"/>
      <c r="I210" s="493"/>
      <c r="J210" s="493"/>
      <c r="K210" s="493"/>
      <c r="L210" s="493"/>
      <c r="M210" s="493"/>
      <c r="N210" s="493"/>
      <c r="O210" s="493"/>
      <c r="P210" s="493"/>
      <c r="Q210" s="493"/>
      <c r="R210" s="493"/>
      <c r="S210" s="493"/>
      <c r="T210" s="493"/>
      <c r="U210" s="493"/>
      <c r="V210" s="493"/>
      <c r="W210" s="493"/>
      <c r="X210" s="493"/>
      <c r="Y210" s="493"/>
      <c r="Z210" s="493"/>
    </row>
    <row r="211" spans="1:26" ht="12.75" customHeight="1">
      <c r="A211" s="493"/>
      <c r="B211" s="493"/>
      <c r="C211" s="493"/>
      <c r="D211" s="493"/>
      <c r="E211" s="493"/>
      <c r="F211" s="493"/>
      <c r="G211" s="493"/>
      <c r="H211" s="493"/>
      <c r="I211" s="493"/>
      <c r="J211" s="493"/>
      <c r="K211" s="493"/>
      <c r="L211" s="493"/>
      <c r="M211" s="493"/>
      <c r="N211" s="493"/>
      <c r="O211" s="493"/>
      <c r="P211" s="493"/>
      <c r="Q211" s="493"/>
      <c r="R211" s="493"/>
      <c r="S211" s="493"/>
      <c r="T211" s="493"/>
      <c r="U211" s="493"/>
      <c r="V211" s="493"/>
      <c r="W211" s="493"/>
      <c r="X211" s="493"/>
      <c r="Y211" s="493"/>
      <c r="Z211" s="493"/>
    </row>
    <row r="212" spans="1:26" ht="12.75" customHeight="1">
      <c r="A212" s="493"/>
      <c r="B212" s="493"/>
      <c r="C212" s="493"/>
      <c r="D212" s="493"/>
      <c r="E212" s="493"/>
      <c r="F212" s="493"/>
      <c r="G212" s="493"/>
      <c r="H212" s="493"/>
      <c r="I212" s="493"/>
      <c r="J212" s="493"/>
      <c r="K212" s="493"/>
      <c r="L212" s="493"/>
      <c r="M212" s="493"/>
      <c r="N212" s="493"/>
      <c r="O212" s="493"/>
      <c r="P212" s="493"/>
      <c r="Q212" s="493"/>
      <c r="R212" s="493"/>
      <c r="S212" s="493"/>
      <c r="T212" s="493"/>
      <c r="U212" s="493"/>
      <c r="V212" s="493"/>
      <c r="W212" s="493"/>
      <c r="X212" s="493"/>
      <c r="Y212" s="493"/>
      <c r="Z212" s="493"/>
    </row>
    <row r="213" spans="1:26" ht="12.75" customHeight="1">
      <c r="A213" s="493"/>
      <c r="B213" s="493"/>
      <c r="C213" s="493"/>
      <c r="D213" s="493"/>
      <c r="E213" s="493"/>
      <c r="F213" s="493"/>
      <c r="G213" s="493"/>
      <c r="H213" s="493"/>
      <c r="I213" s="493"/>
      <c r="J213" s="493"/>
      <c r="K213" s="493"/>
      <c r="L213" s="493"/>
      <c r="M213" s="493"/>
      <c r="N213" s="493"/>
      <c r="O213" s="493"/>
      <c r="P213" s="493"/>
      <c r="Q213" s="493"/>
      <c r="R213" s="493"/>
      <c r="S213" s="493"/>
      <c r="T213" s="493"/>
      <c r="U213" s="493"/>
      <c r="V213" s="493"/>
      <c r="W213" s="493"/>
      <c r="X213" s="493"/>
      <c r="Y213" s="493"/>
      <c r="Z213" s="493"/>
    </row>
    <row r="214" spans="1:26" ht="12.75" customHeight="1">
      <c r="A214" s="493"/>
      <c r="B214" s="493"/>
      <c r="C214" s="493"/>
      <c r="D214" s="493"/>
      <c r="E214" s="493"/>
      <c r="F214" s="493"/>
      <c r="G214" s="493"/>
      <c r="H214" s="493"/>
      <c r="I214" s="493"/>
      <c r="J214" s="493"/>
      <c r="K214" s="493"/>
      <c r="L214" s="493"/>
      <c r="M214" s="493"/>
      <c r="N214" s="493"/>
      <c r="O214" s="493"/>
      <c r="P214" s="493"/>
      <c r="Q214" s="493"/>
      <c r="R214" s="493"/>
      <c r="S214" s="493"/>
      <c r="T214" s="493"/>
      <c r="U214" s="493"/>
      <c r="V214" s="493"/>
      <c r="W214" s="493"/>
      <c r="X214" s="493"/>
      <c r="Y214" s="493"/>
      <c r="Z214" s="493"/>
    </row>
    <row r="215" spans="1:26" ht="12.75" customHeight="1">
      <c r="A215" s="493"/>
      <c r="B215" s="493"/>
      <c r="C215" s="493"/>
      <c r="D215" s="493"/>
      <c r="E215" s="493"/>
      <c r="F215" s="493"/>
      <c r="G215" s="493"/>
      <c r="H215" s="493"/>
      <c r="I215" s="493"/>
      <c r="J215" s="493"/>
      <c r="K215" s="493"/>
      <c r="L215" s="493"/>
      <c r="M215" s="493"/>
      <c r="N215" s="493"/>
      <c r="O215" s="493"/>
      <c r="P215" s="493"/>
      <c r="Q215" s="493"/>
      <c r="R215" s="493"/>
      <c r="S215" s="493"/>
      <c r="T215" s="493"/>
      <c r="U215" s="493"/>
      <c r="V215" s="493"/>
      <c r="W215" s="493"/>
      <c r="X215" s="493"/>
      <c r="Y215" s="493"/>
      <c r="Z215" s="493"/>
    </row>
    <row r="216" spans="1:26" ht="12.75" customHeight="1">
      <c r="A216" s="493"/>
      <c r="B216" s="493"/>
      <c r="C216" s="493"/>
      <c r="D216" s="493"/>
      <c r="E216" s="493"/>
      <c r="F216" s="493"/>
      <c r="G216" s="493"/>
      <c r="H216" s="493"/>
      <c r="I216" s="493"/>
      <c r="J216" s="493"/>
      <c r="K216" s="493"/>
      <c r="L216" s="493"/>
      <c r="M216" s="493"/>
      <c r="N216" s="493"/>
      <c r="O216" s="493"/>
      <c r="P216" s="493"/>
      <c r="Q216" s="493"/>
      <c r="R216" s="493"/>
      <c r="S216" s="493"/>
      <c r="T216" s="493"/>
      <c r="U216" s="493"/>
      <c r="V216" s="493"/>
      <c r="W216" s="493"/>
      <c r="X216" s="493"/>
      <c r="Y216" s="493"/>
      <c r="Z216" s="493"/>
    </row>
    <row r="217" spans="1:26" ht="12.75" customHeight="1">
      <c r="A217" s="493"/>
      <c r="B217" s="493"/>
      <c r="C217" s="493"/>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c r="Z217" s="493"/>
    </row>
    <row r="218" spans="1:26" ht="12.75" customHeight="1">
      <c r="A218" s="493"/>
      <c r="B218" s="493"/>
      <c r="C218" s="493"/>
      <c r="D218" s="493"/>
      <c r="E218" s="493"/>
      <c r="F218" s="493"/>
      <c r="G218" s="493"/>
      <c r="H218" s="493"/>
      <c r="I218" s="493"/>
      <c r="J218" s="493"/>
      <c r="K218" s="493"/>
      <c r="L218" s="493"/>
      <c r="M218" s="493"/>
      <c r="N218" s="493"/>
      <c r="O218" s="493"/>
      <c r="P218" s="493"/>
      <c r="Q218" s="493"/>
      <c r="R218" s="493"/>
      <c r="S218" s="493"/>
      <c r="T218" s="493"/>
      <c r="U218" s="493"/>
      <c r="V218" s="493"/>
      <c r="W218" s="493"/>
      <c r="X218" s="493"/>
      <c r="Y218" s="493"/>
      <c r="Z218" s="493"/>
    </row>
    <row r="219" spans="1:26" ht="12.75" customHeight="1">
      <c r="A219" s="493"/>
      <c r="B219" s="493"/>
      <c r="C219" s="493"/>
      <c r="D219" s="493"/>
      <c r="E219" s="493"/>
      <c r="F219" s="493"/>
      <c r="G219" s="493"/>
      <c r="H219" s="493"/>
      <c r="I219" s="493"/>
      <c r="J219" s="493"/>
      <c r="K219" s="493"/>
      <c r="L219" s="493"/>
      <c r="M219" s="493"/>
      <c r="N219" s="493"/>
      <c r="O219" s="493"/>
      <c r="P219" s="493"/>
      <c r="Q219" s="493"/>
      <c r="R219" s="493"/>
      <c r="S219" s="493"/>
      <c r="T219" s="493"/>
      <c r="U219" s="493"/>
      <c r="V219" s="493"/>
      <c r="W219" s="493"/>
      <c r="X219" s="493"/>
      <c r="Y219" s="493"/>
      <c r="Z219" s="493"/>
    </row>
    <row r="220" spans="1:26" ht="12.75" customHeight="1">
      <c r="A220" s="493"/>
      <c r="B220" s="493"/>
      <c r="C220" s="493"/>
      <c r="D220" s="493"/>
      <c r="E220" s="493"/>
      <c r="F220" s="493"/>
      <c r="G220" s="493"/>
      <c r="H220" s="493"/>
      <c r="I220" s="493"/>
      <c r="J220" s="493"/>
      <c r="K220" s="493"/>
      <c r="L220" s="493"/>
      <c r="M220" s="493"/>
      <c r="N220" s="493"/>
      <c r="O220" s="493"/>
      <c r="P220" s="493"/>
      <c r="Q220" s="493"/>
      <c r="R220" s="493"/>
      <c r="S220" s="493"/>
      <c r="T220" s="493"/>
      <c r="U220" s="493"/>
      <c r="V220" s="493"/>
      <c r="W220" s="493"/>
      <c r="X220" s="493"/>
      <c r="Y220" s="493"/>
      <c r="Z220" s="49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4.42578125" defaultRowHeight="15" customHeight="1"/>
  <cols>
    <col min="1" max="6" width="10.7109375" customWidth="1"/>
  </cols>
  <sheetData>
    <row r="2" spans="2:5">
      <c r="B2" s="2" t="s">
        <v>373</v>
      </c>
      <c r="E2" s="2" t="s">
        <v>276</v>
      </c>
    </row>
    <row r="3" spans="2:5">
      <c r="B3" s="2" t="s">
        <v>856</v>
      </c>
      <c r="E3" s="2" t="s">
        <v>132</v>
      </c>
    </row>
    <row r="4" spans="2:5">
      <c r="B4" s="2" t="s">
        <v>857</v>
      </c>
      <c r="E4" s="2" t="s">
        <v>97</v>
      </c>
    </row>
    <row r="5" spans="2:5">
      <c r="B5" s="2" t="s">
        <v>110</v>
      </c>
    </row>
    <row r="8" spans="2:5">
      <c r="B8" s="2" t="s">
        <v>858</v>
      </c>
    </row>
    <row r="9" spans="2:5">
      <c r="B9" s="2" t="s">
        <v>859</v>
      </c>
    </row>
    <row r="10" spans="2:5">
      <c r="B10" s="2" t="s">
        <v>860</v>
      </c>
    </row>
    <row r="13" spans="2:5">
      <c r="B13" s="2" t="s">
        <v>861</v>
      </c>
    </row>
    <row r="14" spans="2:5">
      <c r="B14" s="2" t="s">
        <v>101</v>
      </c>
    </row>
    <row r="15" spans="2:5">
      <c r="B15" s="2" t="s">
        <v>432</v>
      </c>
    </row>
    <row r="16" spans="2:5">
      <c r="B16" s="2" t="s">
        <v>160</v>
      </c>
    </row>
    <row r="17" spans="2:2">
      <c r="B17" s="2" t="s">
        <v>394</v>
      </c>
    </row>
    <row r="18" spans="2:2">
      <c r="B18" s="2" t="s">
        <v>15</v>
      </c>
    </row>
    <row r="19" spans="2:2">
      <c r="B19" s="2" t="s">
        <v>226</v>
      </c>
    </row>
    <row r="20" spans="2:2">
      <c r="B20" s="2" t="s">
        <v>862</v>
      </c>
    </row>
    <row r="21" spans="2:2" ht="15.75" customHeight="1">
      <c r="B21" s="2" t="s">
        <v>370</v>
      </c>
    </row>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32.85546875" customWidth="1"/>
    <col min="2" max="6" width="11.42578125" customWidth="1"/>
    <col min="7" max="21" width="10.7109375" customWidth="1"/>
  </cols>
  <sheetData>
    <row r="1" spans="1:21" ht="12.75" customHeight="1">
      <c r="A1" s="495"/>
      <c r="B1" s="495"/>
      <c r="C1" s="495"/>
      <c r="D1" s="495"/>
      <c r="E1" s="495"/>
      <c r="F1" s="495"/>
      <c r="G1" s="495"/>
      <c r="H1" s="495"/>
      <c r="I1" s="495"/>
      <c r="J1" s="495"/>
      <c r="K1" s="495"/>
      <c r="L1" s="495"/>
      <c r="M1" s="495"/>
      <c r="N1" s="495"/>
      <c r="O1" s="495"/>
      <c r="P1" s="495"/>
      <c r="Q1" s="495"/>
      <c r="R1" s="495"/>
      <c r="S1" s="495"/>
      <c r="T1" s="495"/>
      <c r="U1" s="495"/>
    </row>
    <row r="2" spans="1:21" ht="12.75" customHeight="1">
      <c r="A2" s="495"/>
      <c r="B2" s="495"/>
      <c r="C2" s="495"/>
      <c r="D2" s="495"/>
      <c r="E2" s="495"/>
      <c r="F2" s="495"/>
      <c r="G2" s="495"/>
      <c r="H2" s="495"/>
      <c r="I2" s="495"/>
      <c r="J2" s="495"/>
      <c r="K2" s="495"/>
      <c r="L2" s="495"/>
      <c r="M2" s="495"/>
      <c r="N2" s="495"/>
      <c r="O2" s="495"/>
      <c r="P2" s="495"/>
      <c r="Q2" s="495"/>
      <c r="R2" s="495"/>
      <c r="S2" s="495"/>
      <c r="T2" s="495"/>
      <c r="U2" s="495"/>
    </row>
    <row r="3" spans="1:21" ht="12.75" customHeight="1">
      <c r="A3" s="496" t="s">
        <v>105</v>
      </c>
      <c r="B3" s="495"/>
      <c r="C3" s="495"/>
      <c r="D3" s="495"/>
      <c r="E3" s="495"/>
      <c r="F3" s="495"/>
      <c r="G3" s="495"/>
      <c r="H3" s="495"/>
      <c r="I3" s="495"/>
      <c r="J3" s="495"/>
      <c r="K3" s="495"/>
      <c r="L3" s="495"/>
      <c r="M3" s="495"/>
      <c r="N3" s="495"/>
      <c r="O3" s="495"/>
      <c r="P3" s="495"/>
      <c r="Q3" s="495"/>
      <c r="R3" s="495"/>
      <c r="S3" s="495"/>
      <c r="T3" s="495"/>
      <c r="U3" s="495"/>
    </row>
    <row r="4" spans="1:21" ht="12.75" customHeight="1">
      <c r="A4" s="496" t="s">
        <v>146</v>
      </c>
      <c r="B4" s="495"/>
      <c r="C4" s="495"/>
      <c r="D4" s="495"/>
      <c r="E4" s="495"/>
      <c r="F4" s="495"/>
      <c r="G4" s="495"/>
      <c r="H4" s="495"/>
      <c r="I4" s="495"/>
      <c r="J4" s="495"/>
      <c r="K4" s="495"/>
      <c r="L4" s="495"/>
      <c r="M4" s="495"/>
      <c r="N4" s="495"/>
      <c r="O4" s="495"/>
      <c r="P4" s="495"/>
      <c r="Q4" s="495"/>
      <c r="R4" s="495"/>
      <c r="S4" s="495"/>
      <c r="T4" s="495"/>
      <c r="U4" s="495"/>
    </row>
    <row r="5" spans="1:21" ht="12.75" customHeight="1">
      <c r="A5" s="496" t="s">
        <v>186</v>
      </c>
      <c r="B5" s="495"/>
      <c r="C5" s="495"/>
      <c r="D5" s="495"/>
      <c r="E5" s="495"/>
      <c r="F5" s="495"/>
      <c r="G5" s="495"/>
      <c r="H5" s="495"/>
      <c r="I5" s="495"/>
      <c r="J5" s="495"/>
      <c r="K5" s="495"/>
      <c r="L5" s="495"/>
      <c r="M5" s="495"/>
      <c r="N5" s="495"/>
      <c r="O5" s="495"/>
      <c r="P5" s="495"/>
      <c r="Q5" s="495"/>
      <c r="R5" s="495"/>
      <c r="S5" s="495"/>
      <c r="T5" s="495"/>
      <c r="U5" s="495"/>
    </row>
    <row r="6" spans="1:21" ht="12.75" customHeight="1">
      <c r="A6" s="496" t="s">
        <v>230</v>
      </c>
      <c r="B6" s="495"/>
      <c r="C6" s="495"/>
      <c r="D6" s="495"/>
      <c r="E6" s="495"/>
      <c r="F6" s="495"/>
      <c r="G6" s="495"/>
      <c r="H6" s="495"/>
      <c r="I6" s="495"/>
      <c r="J6" s="495"/>
      <c r="K6" s="495"/>
      <c r="L6" s="495"/>
      <c r="M6" s="495"/>
      <c r="N6" s="495"/>
      <c r="O6" s="495"/>
      <c r="P6" s="495"/>
      <c r="Q6" s="495"/>
      <c r="R6" s="495"/>
      <c r="S6" s="495"/>
      <c r="T6" s="495"/>
      <c r="U6" s="495"/>
    </row>
    <row r="7" spans="1:21" ht="12.75" customHeight="1">
      <c r="A7" s="496" t="s">
        <v>106</v>
      </c>
      <c r="B7" s="495"/>
      <c r="C7" s="495"/>
      <c r="D7" s="495"/>
      <c r="E7" s="495"/>
      <c r="F7" s="495"/>
      <c r="G7" s="495"/>
      <c r="H7" s="495"/>
      <c r="I7" s="495"/>
      <c r="J7" s="495"/>
      <c r="K7" s="495"/>
      <c r="L7" s="495"/>
      <c r="M7" s="495"/>
      <c r="N7" s="495"/>
      <c r="O7" s="495"/>
      <c r="P7" s="495"/>
      <c r="Q7" s="495"/>
      <c r="R7" s="495"/>
      <c r="S7" s="495"/>
      <c r="T7" s="495"/>
      <c r="U7" s="495"/>
    </row>
    <row r="8" spans="1:21" ht="12.75" customHeight="1">
      <c r="A8" s="496" t="s">
        <v>107</v>
      </c>
      <c r="B8" s="495"/>
      <c r="C8" s="495"/>
      <c r="D8" s="495"/>
      <c r="E8" s="495"/>
      <c r="F8" s="495"/>
      <c r="G8" s="495"/>
      <c r="H8" s="495"/>
      <c r="I8" s="495"/>
      <c r="J8" s="495"/>
      <c r="K8" s="495"/>
      <c r="L8" s="495"/>
      <c r="M8" s="495"/>
      <c r="N8" s="495"/>
      <c r="O8" s="495"/>
      <c r="P8" s="495"/>
      <c r="Q8" s="495"/>
      <c r="R8" s="495"/>
      <c r="S8" s="495"/>
      <c r="T8" s="495"/>
      <c r="U8" s="495"/>
    </row>
    <row r="9" spans="1:21" ht="12.75" customHeight="1">
      <c r="A9" s="496" t="s">
        <v>397</v>
      </c>
      <c r="B9" s="495"/>
      <c r="C9" s="495"/>
      <c r="D9" s="495"/>
      <c r="E9" s="495"/>
      <c r="F9" s="495"/>
      <c r="G9" s="495"/>
      <c r="H9" s="495"/>
      <c r="I9" s="495"/>
      <c r="J9" s="495"/>
      <c r="K9" s="495"/>
      <c r="L9" s="495"/>
      <c r="M9" s="495"/>
      <c r="N9" s="495"/>
      <c r="O9" s="495"/>
      <c r="P9" s="495"/>
      <c r="Q9" s="495"/>
      <c r="R9" s="495"/>
      <c r="S9" s="495"/>
      <c r="T9" s="495"/>
      <c r="U9" s="495"/>
    </row>
    <row r="10" spans="1:21" ht="12.75" customHeight="1">
      <c r="A10" s="496" t="s">
        <v>108</v>
      </c>
      <c r="B10" s="495"/>
      <c r="C10" s="495"/>
      <c r="D10" s="495"/>
      <c r="E10" s="495"/>
      <c r="F10" s="495"/>
      <c r="G10" s="495"/>
      <c r="H10" s="495"/>
      <c r="I10" s="495"/>
      <c r="J10" s="495"/>
      <c r="K10" s="495"/>
      <c r="L10" s="495"/>
      <c r="M10" s="495"/>
      <c r="N10" s="495"/>
      <c r="O10" s="495"/>
      <c r="P10" s="495"/>
      <c r="Q10" s="495"/>
      <c r="R10" s="495"/>
      <c r="S10" s="495"/>
      <c r="T10" s="495"/>
      <c r="U10" s="495"/>
    </row>
    <row r="11" spans="1:21" ht="12.75" customHeight="1">
      <c r="A11" s="496" t="s">
        <v>187</v>
      </c>
      <c r="B11" s="495"/>
      <c r="C11" s="495"/>
      <c r="D11" s="495"/>
      <c r="E11" s="495"/>
      <c r="F11" s="495"/>
      <c r="G11" s="495"/>
      <c r="H11" s="495"/>
      <c r="I11" s="495"/>
      <c r="J11" s="495"/>
      <c r="K11" s="495"/>
      <c r="L11" s="495"/>
      <c r="M11" s="495"/>
      <c r="N11" s="495"/>
      <c r="O11" s="495"/>
      <c r="P11" s="495"/>
      <c r="Q11" s="495"/>
      <c r="R11" s="495"/>
      <c r="S11" s="495"/>
      <c r="T11" s="495"/>
      <c r="U11" s="495"/>
    </row>
    <row r="12" spans="1:21" ht="12.75" customHeight="1">
      <c r="A12" s="496" t="s">
        <v>863</v>
      </c>
      <c r="B12" s="495"/>
      <c r="C12" s="495"/>
      <c r="D12" s="495"/>
      <c r="E12" s="495"/>
      <c r="F12" s="495"/>
      <c r="G12" s="495"/>
      <c r="H12" s="495"/>
      <c r="I12" s="495"/>
      <c r="J12" s="495"/>
      <c r="K12" s="495"/>
      <c r="L12" s="495"/>
      <c r="M12" s="495"/>
      <c r="N12" s="495"/>
      <c r="O12" s="495"/>
      <c r="P12" s="495"/>
      <c r="Q12" s="495"/>
      <c r="R12" s="495"/>
      <c r="S12" s="495"/>
      <c r="T12" s="495"/>
      <c r="U12" s="495"/>
    </row>
    <row r="13" spans="1:21" ht="12.75" customHeight="1">
      <c r="A13" s="496" t="s">
        <v>864</v>
      </c>
      <c r="B13" s="495"/>
      <c r="C13" s="495"/>
      <c r="D13" s="495"/>
      <c r="E13" s="495"/>
      <c r="F13" s="495"/>
      <c r="G13" s="495"/>
      <c r="H13" s="495"/>
      <c r="I13" s="495"/>
      <c r="J13" s="495"/>
      <c r="K13" s="495"/>
      <c r="L13" s="495"/>
      <c r="M13" s="495"/>
      <c r="N13" s="495"/>
      <c r="O13" s="495"/>
      <c r="P13" s="495"/>
      <c r="Q13" s="495"/>
      <c r="R13" s="495"/>
      <c r="S13" s="495"/>
      <c r="T13" s="495"/>
      <c r="U13" s="495"/>
    </row>
    <row r="14" spans="1:21" ht="12.75" customHeight="1">
      <c r="A14" s="496" t="s">
        <v>865</v>
      </c>
      <c r="B14" s="495"/>
      <c r="C14" s="495"/>
      <c r="D14" s="495"/>
      <c r="E14" s="495"/>
      <c r="F14" s="495"/>
      <c r="G14" s="495"/>
      <c r="H14" s="495"/>
      <c r="I14" s="495"/>
      <c r="J14" s="495"/>
      <c r="K14" s="495"/>
      <c r="L14" s="495"/>
      <c r="M14" s="495"/>
      <c r="N14" s="495"/>
      <c r="O14" s="495"/>
      <c r="P14" s="495"/>
      <c r="Q14" s="495"/>
      <c r="R14" s="495"/>
      <c r="S14" s="495"/>
      <c r="T14" s="495"/>
      <c r="U14" s="495"/>
    </row>
    <row r="15" spans="1:21" ht="12.75" customHeight="1">
      <c r="A15" s="495"/>
      <c r="B15" s="495"/>
      <c r="C15" s="495"/>
      <c r="D15" s="495"/>
      <c r="E15" s="495"/>
      <c r="F15" s="495"/>
      <c r="G15" s="495"/>
      <c r="H15" s="495"/>
      <c r="I15" s="495"/>
      <c r="J15" s="495"/>
      <c r="K15" s="495"/>
      <c r="L15" s="495"/>
      <c r="M15" s="495"/>
      <c r="N15" s="495"/>
      <c r="O15" s="495"/>
      <c r="P15" s="495"/>
      <c r="Q15" s="495"/>
      <c r="R15" s="495"/>
      <c r="S15" s="495"/>
      <c r="T15" s="495"/>
      <c r="U15" s="495"/>
    </row>
    <row r="16" spans="1:21" ht="12.75" customHeight="1">
      <c r="A16" s="496" t="s">
        <v>866</v>
      </c>
      <c r="B16" s="495"/>
      <c r="C16" s="495"/>
      <c r="D16" s="495"/>
      <c r="E16" s="495"/>
      <c r="F16" s="495"/>
      <c r="G16" s="495"/>
      <c r="H16" s="495"/>
      <c r="I16" s="495"/>
      <c r="J16" s="495"/>
      <c r="K16" s="495"/>
      <c r="L16" s="495"/>
      <c r="M16" s="495"/>
      <c r="N16" s="495"/>
      <c r="O16" s="495"/>
      <c r="P16" s="495"/>
      <c r="Q16" s="495"/>
      <c r="R16" s="495"/>
      <c r="S16" s="495"/>
      <c r="T16" s="495"/>
      <c r="U16" s="495"/>
    </row>
    <row r="17" spans="1:21" ht="12.75" customHeight="1">
      <c r="A17" s="496" t="s">
        <v>373</v>
      </c>
      <c r="B17" s="495"/>
      <c r="C17" s="495"/>
      <c r="D17" s="495"/>
      <c r="E17" s="495"/>
      <c r="F17" s="495"/>
      <c r="G17" s="495"/>
      <c r="H17" s="495"/>
      <c r="I17" s="495"/>
      <c r="J17" s="495"/>
      <c r="K17" s="495"/>
      <c r="L17" s="495"/>
      <c r="M17" s="495"/>
      <c r="N17" s="495"/>
      <c r="O17" s="495"/>
      <c r="P17" s="495"/>
      <c r="Q17" s="495"/>
      <c r="R17" s="495"/>
      <c r="S17" s="495"/>
      <c r="T17" s="495"/>
      <c r="U17" s="495"/>
    </row>
    <row r="18" spans="1:21" ht="12.75" customHeight="1">
      <c r="A18" s="496" t="s">
        <v>856</v>
      </c>
      <c r="B18" s="495"/>
      <c r="C18" s="495"/>
      <c r="D18" s="495"/>
      <c r="E18" s="495"/>
      <c r="F18" s="495"/>
      <c r="G18" s="495"/>
      <c r="H18" s="495"/>
      <c r="I18" s="495"/>
      <c r="J18" s="495"/>
      <c r="K18" s="495"/>
      <c r="L18" s="495"/>
      <c r="M18" s="495"/>
      <c r="N18" s="495"/>
      <c r="O18" s="495"/>
      <c r="P18" s="495"/>
      <c r="Q18" s="495"/>
      <c r="R18" s="495"/>
      <c r="S18" s="495"/>
      <c r="T18" s="495"/>
      <c r="U18" s="495"/>
    </row>
    <row r="19" spans="1:21" ht="12.75" customHeight="1">
      <c r="A19" s="495"/>
      <c r="B19" s="495"/>
      <c r="C19" s="495"/>
      <c r="D19" s="495"/>
      <c r="E19" s="495"/>
      <c r="F19" s="495"/>
      <c r="G19" s="495"/>
      <c r="H19" s="495"/>
      <c r="I19" s="495"/>
      <c r="J19" s="495"/>
      <c r="K19" s="495"/>
      <c r="L19" s="495"/>
      <c r="M19" s="495"/>
      <c r="N19" s="495"/>
      <c r="O19" s="495"/>
      <c r="P19" s="495"/>
      <c r="Q19" s="495"/>
      <c r="R19" s="495"/>
      <c r="S19" s="495"/>
      <c r="T19" s="495"/>
      <c r="U19" s="495"/>
    </row>
    <row r="20" spans="1:21" ht="12.75" customHeight="1">
      <c r="A20" s="496" t="s">
        <v>859</v>
      </c>
      <c r="B20" s="495"/>
      <c r="C20" s="495"/>
      <c r="D20" s="495"/>
      <c r="E20" s="495"/>
      <c r="F20" s="495"/>
      <c r="G20" s="495"/>
      <c r="H20" s="495"/>
      <c r="I20" s="495"/>
      <c r="J20" s="495"/>
      <c r="K20" s="495"/>
      <c r="L20" s="495"/>
      <c r="M20" s="495"/>
      <c r="N20" s="495"/>
      <c r="O20" s="495"/>
      <c r="P20" s="495"/>
      <c r="Q20" s="495"/>
      <c r="R20" s="495"/>
      <c r="S20" s="495"/>
      <c r="T20" s="495"/>
      <c r="U20" s="495"/>
    </row>
    <row r="21" spans="1:21" ht="12.75" customHeight="1">
      <c r="A21" s="496" t="s">
        <v>860</v>
      </c>
      <c r="B21" s="495"/>
      <c r="C21" s="495"/>
      <c r="D21" s="495"/>
      <c r="E21" s="495"/>
      <c r="F21" s="495"/>
      <c r="G21" s="495"/>
      <c r="H21" s="495"/>
      <c r="I21" s="495"/>
      <c r="J21" s="495"/>
      <c r="K21" s="495"/>
      <c r="L21" s="495"/>
      <c r="M21" s="495"/>
      <c r="N21" s="495"/>
      <c r="O21" s="495"/>
      <c r="P21" s="495"/>
      <c r="Q21" s="495"/>
      <c r="R21" s="495"/>
      <c r="S21" s="495"/>
      <c r="T21" s="495"/>
      <c r="U21" s="495"/>
    </row>
    <row r="22" spans="1:21" ht="12.75" customHeight="1">
      <c r="A22" s="495"/>
      <c r="B22" s="495"/>
      <c r="C22" s="495"/>
      <c r="D22" s="495"/>
      <c r="E22" s="495"/>
      <c r="F22" s="495"/>
      <c r="G22" s="495"/>
      <c r="H22" s="495"/>
      <c r="I22" s="495"/>
      <c r="J22" s="495"/>
      <c r="K22" s="495"/>
      <c r="L22" s="495"/>
      <c r="M22" s="495"/>
      <c r="N22" s="495"/>
      <c r="O22" s="495"/>
      <c r="P22" s="495"/>
      <c r="Q22" s="495"/>
      <c r="R22" s="495"/>
      <c r="S22" s="495"/>
      <c r="T22" s="495"/>
      <c r="U22" s="495"/>
    </row>
    <row r="23" spans="1:21" ht="12.75" customHeight="1">
      <c r="A23" s="495"/>
      <c r="B23" s="495"/>
      <c r="C23" s="495"/>
      <c r="D23" s="495"/>
      <c r="E23" s="495"/>
      <c r="F23" s="495"/>
      <c r="G23" s="495"/>
      <c r="H23" s="495"/>
      <c r="I23" s="495"/>
      <c r="J23" s="495"/>
      <c r="K23" s="495"/>
      <c r="L23" s="495"/>
      <c r="M23" s="495"/>
      <c r="N23" s="495"/>
      <c r="O23" s="495"/>
      <c r="P23" s="495"/>
      <c r="Q23" s="495"/>
      <c r="R23" s="495"/>
      <c r="S23" s="495"/>
      <c r="T23" s="495"/>
      <c r="U23" s="495"/>
    </row>
    <row r="24" spans="1:21" ht="12.75" customHeight="1">
      <c r="A24" s="495"/>
      <c r="B24" s="495"/>
      <c r="C24" s="495"/>
      <c r="D24" s="495"/>
      <c r="E24" s="495"/>
      <c r="F24" s="495"/>
      <c r="G24" s="495"/>
      <c r="H24" s="495"/>
      <c r="I24" s="495"/>
      <c r="J24" s="495"/>
      <c r="K24" s="495"/>
      <c r="L24" s="495"/>
      <c r="M24" s="495"/>
      <c r="N24" s="495"/>
      <c r="O24" s="495"/>
      <c r="P24" s="495"/>
      <c r="Q24" s="495"/>
      <c r="R24" s="495"/>
      <c r="S24" s="495"/>
      <c r="T24" s="495"/>
      <c r="U24" s="495"/>
    </row>
    <row r="25" spans="1:21" ht="12.75" customHeight="1">
      <c r="A25" s="495"/>
      <c r="B25" s="495"/>
      <c r="C25" s="495"/>
      <c r="D25" s="495"/>
      <c r="E25" s="495"/>
      <c r="F25" s="495"/>
      <c r="G25" s="495"/>
      <c r="H25" s="495"/>
      <c r="I25" s="495"/>
      <c r="J25" s="495"/>
      <c r="K25" s="495"/>
      <c r="L25" s="495"/>
      <c r="M25" s="495"/>
      <c r="N25" s="495"/>
      <c r="O25" s="495"/>
      <c r="P25" s="495"/>
      <c r="Q25" s="495"/>
      <c r="R25" s="495"/>
      <c r="S25" s="495"/>
      <c r="T25" s="495"/>
      <c r="U25" s="495"/>
    </row>
    <row r="26" spans="1:21" ht="12.75" customHeight="1">
      <c r="A26" s="495"/>
      <c r="B26" s="495"/>
      <c r="C26" s="495"/>
      <c r="D26" s="495"/>
      <c r="E26" s="495"/>
      <c r="F26" s="495"/>
      <c r="G26" s="495"/>
      <c r="H26" s="495"/>
      <c r="I26" s="495"/>
      <c r="J26" s="495"/>
      <c r="K26" s="495"/>
      <c r="L26" s="495"/>
      <c r="M26" s="495"/>
      <c r="N26" s="495"/>
      <c r="O26" s="495"/>
      <c r="P26" s="495"/>
      <c r="Q26" s="495"/>
      <c r="R26" s="495"/>
      <c r="S26" s="495"/>
      <c r="T26" s="495"/>
      <c r="U26" s="495"/>
    </row>
    <row r="27" spans="1:21" ht="12.75" customHeight="1">
      <c r="A27" s="495"/>
      <c r="B27" s="495"/>
      <c r="C27" s="495"/>
      <c r="D27" s="495"/>
      <c r="E27" s="495"/>
      <c r="F27" s="495"/>
      <c r="G27" s="495"/>
      <c r="H27" s="495"/>
      <c r="I27" s="495"/>
      <c r="J27" s="495"/>
      <c r="K27" s="495"/>
      <c r="L27" s="495"/>
      <c r="M27" s="495"/>
      <c r="N27" s="495"/>
      <c r="O27" s="495"/>
      <c r="P27" s="495"/>
      <c r="Q27" s="495"/>
      <c r="R27" s="495"/>
      <c r="S27" s="495"/>
      <c r="T27" s="495"/>
      <c r="U27" s="495"/>
    </row>
    <row r="28" spans="1:21" ht="12.75" customHeight="1">
      <c r="A28" s="495"/>
      <c r="B28" s="495"/>
      <c r="C28" s="495"/>
      <c r="D28" s="495"/>
      <c r="E28" s="495"/>
      <c r="F28" s="495"/>
      <c r="G28" s="495"/>
      <c r="H28" s="495"/>
      <c r="I28" s="495"/>
      <c r="J28" s="495"/>
      <c r="K28" s="495"/>
      <c r="L28" s="495"/>
      <c r="M28" s="495"/>
      <c r="N28" s="495"/>
      <c r="O28" s="495"/>
      <c r="P28" s="495"/>
      <c r="Q28" s="495"/>
      <c r="R28" s="495"/>
      <c r="S28" s="495"/>
      <c r="T28" s="495"/>
      <c r="U28" s="495"/>
    </row>
    <row r="29" spans="1:21" ht="12.75" customHeight="1">
      <c r="A29" s="495"/>
      <c r="B29" s="495"/>
      <c r="C29" s="495"/>
      <c r="D29" s="495"/>
      <c r="E29" s="495"/>
      <c r="F29" s="495"/>
      <c r="G29" s="495"/>
      <c r="H29" s="495"/>
      <c r="I29" s="495"/>
      <c r="J29" s="495"/>
      <c r="K29" s="495"/>
      <c r="L29" s="495"/>
      <c r="M29" s="495"/>
      <c r="N29" s="495"/>
      <c r="O29" s="495"/>
      <c r="P29" s="495"/>
      <c r="Q29" s="495"/>
      <c r="R29" s="495"/>
      <c r="S29" s="495"/>
      <c r="T29" s="495"/>
      <c r="U29" s="495"/>
    </row>
    <row r="30" spans="1:21" ht="12.75" customHeight="1">
      <c r="A30" s="495"/>
      <c r="B30" s="495"/>
      <c r="C30" s="495"/>
      <c r="D30" s="495"/>
      <c r="E30" s="495"/>
      <c r="F30" s="495"/>
      <c r="G30" s="495"/>
      <c r="H30" s="495"/>
      <c r="I30" s="495"/>
      <c r="J30" s="495"/>
      <c r="K30" s="495"/>
      <c r="L30" s="495"/>
      <c r="M30" s="495"/>
      <c r="N30" s="495"/>
      <c r="O30" s="495"/>
      <c r="P30" s="495"/>
      <c r="Q30" s="495"/>
      <c r="R30" s="495"/>
      <c r="S30" s="495"/>
      <c r="T30" s="495"/>
      <c r="U30" s="495"/>
    </row>
    <row r="31" spans="1:21" ht="12.75" customHeight="1">
      <c r="A31" s="495"/>
      <c r="B31" s="495"/>
      <c r="C31" s="495"/>
      <c r="D31" s="495"/>
      <c r="E31" s="495"/>
      <c r="F31" s="495"/>
      <c r="G31" s="495"/>
      <c r="H31" s="495"/>
      <c r="I31" s="495"/>
      <c r="J31" s="495"/>
      <c r="K31" s="495"/>
      <c r="L31" s="495"/>
      <c r="M31" s="495"/>
      <c r="N31" s="495"/>
      <c r="O31" s="495"/>
      <c r="P31" s="495"/>
      <c r="Q31" s="495"/>
      <c r="R31" s="495"/>
      <c r="S31" s="495"/>
      <c r="T31" s="495"/>
      <c r="U31" s="495"/>
    </row>
    <row r="32" spans="1:21" ht="12.75" customHeight="1">
      <c r="A32" s="495"/>
      <c r="B32" s="495"/>
      <c r="C32" s="495"/>
      <c r="D32" s="495"/>
      <c r="E32" s="495"/>
      <c r="F32" s="495"/>
      <c r="G32" s="495"/>
      <c r="H32" s="495"/>
      <c r="I32" s="495"/>
      <c r="J32" s="495"/>
      <c r="K32" s="495"/>
      <c r="L32" s="495"/>
      <c r="M32" s="495"/>
      <c r="N32" s="495"/>
      <c r="O32" s="495"/>
      <c r="P32" s="495"/>
      <c r="Q32" s="495"/>
      <c r="R32" s="495"/>
      <c r="S32" s="495"/>
      <c r="T32" s="495"/>
      <c r="U32" s="495"/>
    </row>
    <row r="33" spans="1:21" ht="12.75" customHeight="1">
      <c r="A33" s="495"/>
      <c r="B33" s="495"/>
      <c r="C33" s="495"/>
      <c r="D33" s="495"/>
      <c r="E33" s="495"/>
      <c r="F33" s="495"/>
      <c r="G33" s="495"/>
      <c r="H33" s="495"/>
      <c r="I33" s="495"/>
      <c r="J33" s="495"/>
      <c r="K33" s="495"/>
      <c r="L33" s="495"/>
      <c r="M33" s="495"/>
      <c r="N33" s="495"/>
      <c r="O33" s="495"/>
      <c r="P33" s="495"/>
      <c r="Q33" s="495"/>
      <c r="R33" s="495"/>
      <c r="S33" s="495"/>
      <c r="T33" s="495"/>
      <c r="U33" s="495"/>
    </row>
    <row r="34" spans="1:21" ht="12.75" customHeight="1">
      <c r="A34" s="495"/>
      <c r="B34" s="495"/>
      <c r="C34" s="495"/>
      <c r="D34" s="495"/>
      <c r="E34" s="495"/>
      <c r="F34" s="495"/>
      <c r="G34" s="495"/>
      <c r="H34" s="495"/>
      <c r="I34" s="495"/>
      <c r="J34" s="495"/>
      <c r="K34" s="495"/>
      <c r="L34" s="495"/>
      <c r="M34" s="495"/>
      <c r="N34" s="495"/>
      <c r="O34" s="495"/>
      <c r="P34" s="495"/>
      <c r="Q34" s="495"/>
      <c r="R34" s="495"/>
      <c r="S34" s="495"/>
      <c r="T34" s="495"/>
      <c r="U34" s="495"/>
    </row>
    <row r="35" spans="1:21" ht="12.75" customHeight="1">
      <c r="A35" s="495"/>
      <c r="B35" s="495"/>
      <c r="C35" s="495"/>
      <c r="D35" s="495"/>
      <c r="E35" s="495"/>
      <c r="F35" s="495"/>
      <c r="G35" s="495"/>
      <c r="H35" s="495"/>
      <c r="I35" s="495"/>
      <c r="J35" s="495"/>
      <c r="K35" s="495"/>
      <c r="L35" s="495"/>
      <c r="M35" s="495"/>
      <c r="N35" s="495"/>
      <c r="O35" s="495"/>
      <c r="P35" s="495"/>
      <c r="Q35" s="495"/>
      <c r="R35" s="495"/>
      <c r="S35" s="495"/>
      <c r="T35" s="495"/>
      <c r="U35" s="495"/>
    </row>
    <row r="36" spans="1:21" ht="12.75" customHeight="1">
      <c r="A36" s="495"/>
      <c r="B36" s="495"/>
      <c r="C36" s="495"/>
      <c r="D36" s="495"/>
      <c r="E36" s="495"/>
      <c r="F36" s="495"/>
      <c r="G36" s="495"/>
      <c r="H36" s="495"/>
      <c r="I36" s="495"/>
      <c r="J36" s="495"/>
      <c r="K36" s="495"/>
      <c r="L36" s="495"/>
      <c r="M36" s="495"/>
      <c r="N36" s="495"/>
      <c r="O36" s="495"/>
      <c r="P36" s="495"/>
      <c r="Q36" s="495"/>
      <c r="R36" s="495"/>
      <c r="S36" s="495"/>
      <c r="T36" s="495"/>
      <c r="U36" s="495"/>
    </row>
    <row r="37" spans="1:21" ht="12.75" customHeight="1">
      <c r="A37" s="495"/>
      <c r="B37" s="495"/>
      <c r="C37" s="495"/>
      <c r="D37" s="495"/>
      <c r="E37" s="495"/>
      <c r="F37" s="495"/>
      <c r="G37" s="495"/>
      <c r="H37" s="495"/>
      <c r="I37" s="495"/>
      <c r="J37" s="495"/>
      <c r="K37" s="495"/>
      <c r="L37" s="495"/>
      <c r="M37" s="495"/>
      <c r="N37" s="495"/>
      <c r="O37" s="495"/>
      <c r="P37" s="495"/>
      <c r="Q37" s="495"/>
      <c r="R37" s="495"/>
      <c r="S37" s="495"/>
      <c r="T37" s="495"/>
      <c r="U37" s="495"/>
    </row>
    <row r="38" spans="1:21" ht="12.75" customHeight="1">
      <c r="A38" s="495"/>
      <c r="B38" s="495"/>
      <c r="C38" s="495"/>
      <c r="D38" s="495"/>
      <c r="E38" s="495"/>
      <c r="F38" s="495"/>
      <c r="G38" s="495"/>
      <c r="H38" s="495"/>
      <c r="I38" s="495"/>
      <c r="J38" s="495"/>
      <c r="K38" s="495"/>
      <c r="L38" s="495"/>
      <c r="M38" s="495"/>
      <c r="N38" s="495"/>
      <c r="O38" s="495"/>
      <c r="P38" s="495"/>
      <c r="Q38" s="495"/>
      <c r="R38" s="495"/>
      <c r="S38" s="495"/>
      <c r="T38" s="495"/>
      <c r="U38" s="495"/>
    </row>
    <row r="39" spans="1:21" ht="12.75" customHeight="1">
      <c r="A39" s="495"/>
      <c r="B39" s="495"/>
      <c r="C39" s="495"/>
      <c r="D39" s="495"/>
      <c r="E39" s="495"/>
      <c r="F39" s="495"/>
      <c r="G39" s="495"/>
      <c r="H39" s="495"/>
      <c r="I39" s="495"/>
      <c r="J39" s="495"/>
      <c r="K39" s="495"/>
      <c r="L39" s="495"/>
      <c r="M39" s="495"/>
      <c r="N39" s="495"/>
      <c r="O39" s="495"/>
      <c r="P39" s="495"/>
      <c r="Q39" s="495"/>
      <c r="R39" s="495"/>
      <c r="S39" s="495"/>
      <c r="T39" s="495"/>
      <c r="U39" s="495"/>
    </row>
    <row r="40" spans="1:21" ht="12.75" customHeight="1">
      <c r="A40" s="495"/>
      <c r="B40" s="495"/>
      <c r="C40" s="495"/>
      <c r="D40" s="495"/>
      <c r="E40" s="495"/>
      <c r="F40" s="495"/>
      <c r="G40" s="495"/>
      <c r="H40" s="495"/>
      <c r="I40" s="495"/>
      <c r="J40" s="495"/>
      <c r="K40" s="495"/>
      <c r="L40" s="495"/>
      <c r="M40" s="495"/>
      <c r="N40" s="495"/>
      <c r="O40" s="495"/>
      <c r="P40" s="495"/>
      <c r="Q40" s="495"/>
      <c r="R40" s="495"/>
      <c r="S40" s="495"/>
      <c r="T40" s="495"/>
      <c r="U40" s="495"/>
    </row>
    <row r="41" spans="1:21" ht="12.75" customHeight="1">
      <c r="A41" s="495"/>
      <c r="B41" s="495"/>
      <c r="C41" s="495"/>
      <c r="D41" s="495"/>
      <c r="E41" s="495"/>
      <c r="F41" s="495"/>
      <c r="G41" s="495"/>
      <c r="H41" s="495"/>
      <c r="I41" s="495"/>
      <c r="J41" s="495"/>
      <c r="K41" s="495"/>
      <c r="L41" s="495"/>
      <c r="M41" s="495"/>
      <c r="N41" s="495"/>
      <c r="O41" s="495"/>
      <c r="P41" s="495"/>
      <c r="Q41" s="495"/>
      <c r="R41" s="495"/>
      <c r="S41" s="495"/>
      <c r="T41" s="495"/>
      <c r="U41" s="495"/>
    </row>
    <row r="42" spans="1:21" ht="12.75" customHeight="1">
      <c r="A42" s="495"/>
      <c r="B42" s="495"/>
      <c r="C42" s="495"/>
      <c r="D42" s="495"/>
      <c r="E42" s="495"/>
      <c r="F42" s="495"/>
      <c r="G42" s="495"/>
      <c r="H42" s="495"/>
      <c r="I42" s="495"/>
      <c r="J42" s="495"/>
      <c r="K42" s="495"/>
      <c r="L42" s="495"/>
      <c r="M42" s="495"/>
      <c r="N42" s="495"/>
      <c r="O42" s="495"/>
      <c r="P42" s="495"/>
      <c r="Q42" s="495"/>
      <c r="R42" s="495"/>
      <c r="S42" s="495"/>
      <c r="T42" s="495"/>
      <c r="U42" s="495"/>
    </row>
    <row r="43" spans="1:21" ht="12.75" customHeight="1">
      <c r="A43" s="495"/>
      <c r="B43" s="495"/>
      <c r="C43" s="495"/>
      <c r="D43" s="495"/>
      <c r="E43" s="495"/>
      <c r="F43" s="495"/>
      <c r="G43" s="495"/>
      <c r="H43" s="495"/>
      <c r="I43" s="495"/>
      <c r="J43" s="495"/>
      <c r="K43" s="495"/>
      <c r="L43" s="495"/>
      <c r="M43" s="495"/>
      <c r="N43" s="495"/>
      <c r="O43" s="495"/>
      <c r="P43" s="495"/>
      <c r="Q43" s="495"/>
      <c r="R43" s="495"/>
      <c r="S43" s="495"/>
      <c r="T43" s="495"/>
      <c r="U43" s="495"/>
    </row>
    <row r="44" spans="1:21" ht="12.75" customHeight="1">
      <c r="A44" s="495"/>
      <c r="B44" s="495"/>
      <c r="C44" s="495"/>
      <c r="D44" s="495"/>
      <c r="E44" s="495"/>
      <c r="F44" s="495"/>
      <c r="G44" s="495"/>
      <c r="H44" s="495"/>
      <c r="I44" s="495"/>
      <c r="J44" s="495"/>
      <c r="K44" s="495"/>
      <c r="L44" s="495"/>
      <c r="M44" s="495"/>
      <c r="N44" s="495"/>
      <c r="O44" s="495"/>
      <c r="P44" s="495"/>
      <c r="Q44" s="495"/>
      <c r="R44" s="495"/>
      <c r="S44" s="495"/>
      <c r="T44" s="495"/>
      <c r="U44" s="495"/>
    </row>
    <row r="45" spans="1:21" ht="12.75" customHeight="1">
      <c r="A45" s="495"/>
      <c r="B45" s="495"/>
      <c r="C45" s="495"/>
      <c r="D45" s="495"/>
      <c r="E45" s="495"/>
      <c r="F45" s="495"/>
      <c r="G45" s="495"/>
      <c r="H45" s="495"/>
      <c r="I45" s="495"/>
      <c r="J45" s="495"/>
      <c r="K45" s="495"/>
      <c r="L45" s="495"/>
      <c r="M45" s="495"/>
      <c r="N45" s="495"/>
      <c r="O45" s="495"/>
      <c r="P45" s="495"/>
      <c r="Q45" s="495"/>
      <c r="R45" s="495"/>
      <c r="S45" s="495"/>
      <c r="T45" s="495"/>
      <c r="U45" s="495"/>
    </row>
    <row r="46" spans="1:21" ht="12.75" customHeight="1">
      <c r="A46" s="495"/>
      <c r="B46" s="495"/>
      <c r="C46" s="495"/>
      <c r="D46" s="495"/>
      <c r="E46" s="495"/>
      <c r="F46" s="495"/>
      <c r="G46" s="495"/>
      <c r="H46" s="495"/>
      <c r="I46" s="495"/>
      <c r="J46" s="495"/>
      <c r="K46" s="495"/>
      <c r="L46" s="495"/>
      <c r="M46" s="495"/>
      <c r="N46" s="495"/>
      <c r="O46" s="495"/>
      <c r="P46" s="495"/>
      <c r="Q46" s="495"/>
      <c r="R46" s="495"/>
      <c r="S46" s="495"/>
      <c r="T46" s="495"/>
      <c r="U46" s="495"/>
    </row>
    <row r="47" spans="1:21" ht="12.75" customHeight="1">
      <c r="A47" s="495"/>
      <c r="B47" s="495"/>
      <c r="C47" s="495"/>
      <c r="D47" s="495"/>
      <c r="E47" s="495"/>
      <c r="F47" s="495"/>
      <c r="G47" s="495"/>
      <c r="H47" s="495"/>
      <c r="I47" s="495"/>
      <c r="J47" s="495"/>
      <c r="K47" s="495"/>
      <c r="L47" s="495"/>
      <c r="M47" s="495"/>
      <c r="N47" s="495"/>
      <c r="O47" s="495"/>
      <c r="P47" s="495"/>
      <c r="Q47" s="495"/>
      <c r="R47" s="495"/>
      <c r="S47" s="495"/>
      <c r="T47" s="495"/>
      <c r="U47" s="495"/>
    </row>
    <row r="48" spans="1:21" ht="12.75" customHeight="1">
      <c r="A48" s="495"/>
      <c r="B48" s="495"/>
      <c r="C48" s="495"/>
      <c r="D48" s="495"/>
      <c r="E48" s="495"/>
      <c r="F48" s="495"/>
      <c r="G48" s="495"/>
      <c r="H48" s="495"/>
      <c r="I48" s="495"/>
      <c r="J48" s="495"/>
      <c r="K48" s="495"/>
      <c r="L48" s="495"/>
      <c r="M48" s="495"/>
      <c r="N48" s="495"/>
      <c r="O48" s="495"/>
      <c r="P48" s="495"/>
      <c r="Q48" s="495"/>
      <c r="R48" s="495"/>
      <c r="S48" s="495"/>
      <c r="T48" s="495"/>
      <c r="U48" s="495"/>
    </row>
    <row r="49" spans="1:21" ht="12.75" customHeight="1">
      <c r="A49" s="495"/>
      <c r="B49" s="495"/>
      <c r="C49" s="495"/>
      <c r="D49" s="495"/>
      <c r="E49" s="495"/>
      <c r="F49" s="495"/>
      <c r="G49" s="495"/>
      <c r="H49" s="495"/>
      <c r="I49" s="495"/>
      <c r="J49" s="495"/>
      <c r="K49" s="495"/>
      <c r="L49" s="495"/>
      <c r="M49" s="495"/>
      <c r="N49" s="495"/>
      <c r="O49" s="495"/>
      <c r="P49" s="495"/>
      <c r="Q49" s="495"/>
      <c r="R49" s="495"/>
      <c r="S49" s="495"/>
      <c r="T49" s="495"/>
      <c r="U49" s="495"/>
    </row>
    <row r="50" spans="1:21" ht="12.75" customHeight="1">
      <c r="A50" s="495"/>
      <c r="B50" s="495"/>
      <c r="C50" s="495"/>
      <c r="D50" s="495"/>
      <c r="E50" s="495"/>
      <c r="F50" s="495"/>
      <c r="G50" s="495"/>
      <c r="H50" s="495"/>
      <c r="I50" s="495"/>
      <c r="J50" s="495"/>
      <c r="K50" s="495"/>
      <c r="L50" s="495"/>
      <c r="M50" s="495"/>
      <c r="N50" s="495"/>
      <c r="O50" s="495"/>
      <c r="P50" s="495"/>
      <c r="Q50" s="495"/>
      <c r="R50" s="495"/>
      <c r="S50" s="495"/>
      <c r="T50" s="495"/>
      <c r="U50" s="495"/>
    </row>
    <row r="51" spans="1:21" ht="12.75" customHeight="1">
      <c r="A51" s="495"/>
      <c r="B51" s="495"/>
      <c r="C51" s="495"/>
      <c r="D51" s="495"/>
      <c r="E51" s="495"/>
      <c r="F51" s="495"/>
      <c r="G51" s="495"/>
      <c r="H51" s="495"/>
      <c r="I51" s="495"/>
      <c r="J51" s="495"/>
      <c r="K51" s="495"/>
      <c r="L51" s="495"/>
      <c r="M51" s="495"/>
      <c r="N51" s="495"/>
      <c r="O51" s="495"/>
      <c r="P51" s="495"/>
      <c r="Q51" s="495"/>
      <c r="R51" s="495"/>
      <c r="S51" s="495"/>
      <c r="T51" s="495"/>
      <c r="U51" s="495"/>
    </row>
    <row r="52" spans="1:21" ht="12.75" customHeight="1">
      <c r="A52" s="495"/>
      <c r="B52" s="495"/>
      <c r="C52" s="495"/>
      <c r="D52" s="495"/>
      <c r="E52" s="495"/>
      <c r="F52" s="495"/>
      <c r="G52" s="495"/>
      <c r="H52" s="495"/>
      <c r="I52" s="495"/>
      <c r="J52" s="495"/>
      <c r="K52" s="495"/>
      <c r="L52" s="495"/>
      <c r="M52" s="495"/>
      <c r="N52" s="495"/>
      <c r="O52" s="495"/>
      <c r="P52" s="495"/>
      <c r="Q52" s="495"/>
      <c r="R52" s="495"/>
      <c r="S52" s="495"/>
      <c r="T52" s="495"/>
      <c r="U52" s="495"/>
    </row>
    <row r="53" spans="1:21" ht="12.75" customHeight="1">
      <c r="A53" s="495"/>
      <c r="B53" s="495"/>
      <c r="C53" s="495"/>
      <c r="D53" s="495"/>
      <c r="E53" s="495"/>
      <c r="F53" s="495"/>
      <c r="G53" s="495"/>
      <c r="H53" s="495"/>
      <c r="I53" s="495"/>
      <c r="J53" s="495"/>
      <c r="K53" s="495"/>
      <c r="L53" s="495"/>
      <c r="M53" s="495"/>
      <c r="N53" s="495"/>
      <c r="O53" s="495"/>
      <c r="P53" s="495"/>
      <c r="Q53" s="495"/>
      <c r="R53" s="495"/>
      <c r="S53" s="495"/>
      <c r="T53" s="495"/>
      <c r="U53" s="495"/>
    </row>
    <row r="54" spans="1:21" ht="12.75" customHeight="1">
      <c r="A54" s="495"/>
      <c r="B54" s="495"/>
      <c r="C54" s="495"/>
      <c r="D54" s="495"/>
      <c r="E54" s="495"/>
      <c r="F54" s="495"/>
      <c r="G54" s="495"/>
      <c r="H54" s="495"/>
      <c r="I54" s="495"/>
      <c r="J54" s="495"/>
      <c r="K54" s="495"/>
      <c r="L54" s="495"/>
      <c r="M54" s="495"/>
      <c r="N54" s="495"/>
      <c r="O54" s="495"/>
      <c r="P54" s="495"/>
      <c r="Q54" s="495"/>
      <c r="R54" s="495"/>
      <c r="S54" s="495"/>
      <c r="T54" s="495"/>
      <c r="U54" s="495"/>
    </row>
    <row r="55" spans="1:21" ht="12.75" customHeight="1">
      <c r="A55" s="495"/>
      <c r="B55" s="495"/>
      <c r="C55" s="495"/>
      <c r="D55" s="495"/>
      <c r="E55" s="495"/>
      <c r="F55" s="495"/>
      <c r="G55" s="495"/>
      <c r="H55" s="495"/>
      <c r="I55" s="495"/>
      <c r="J55" s="495"/>
      <c r="K55" s="495"/>
      <c r="L55" s="495"/>
      <c r="M55" s="495"/>
      <c r="N55" s="495"/>
      <c r="O55" s="495"/>
      <c r="P55" s="495"/>
      <c r="Q55" s="495"/>
      <c r="R55" s="495"/>
      <c r="S55" s="495"/>
      <c r="T55" s="495"/>
      <c r="U55" s="495"/>
    </row>
    <row r="56" spans="1:21" ht="12.75" customHeight="1">
      <c r="A56" s="495"/>
      <c r="B56" s="495"/>
      <c r="C56" s="495"/>
      <c r="D56" s="495"/>
      <c r="E56" s="495"/>
      <c r="F56" s="495"/>
      <c r="G56" s="495"/>
      <c r="H56" s="495"/>
      <c r="I56" s="495"/>
      <c r="J56" s="495"/>
      <c r="K56" s="495"/>
      <c r="L56" s="495"/>
      <c r="M56" s="495"/>
      <c r="N56" s="495"/>
      <c r="O56" s="495"/>
      <c r="P56" s="495"/>
      <c r="Q56" s="495"/>
      <c r="R56" s="495"/>
      <c r="S56" s="495"/>
      <c r="T56" s="495"/>
      <c r="U56" s="495"/>
    </row>
    <row r="57" spans="1:21" ht="12.75" customHeight="1">
      <c r="A57" s="495"/>
      <c r="B57" s="495"/>
      <c r="C57" s="495"/>
      <c r="D57" s="495"/>
      <c r="E57" s="495"/>
      <c r="F57" s="495"/>
      <c r="G57" s="495"/>
      <c r="H57" s="495"/>
      <c r="I57" s="495"/>
      <c r="J57" s="495"/>
      <c r="K57" s="495"/>
      <c r="L57" s="495"/>
      <c r="M57" s="495"/>
      <c r="N57" s="495"/>
      <c r="O57" s="495"/>
      <c r="P57" s="495"/>
      <c r="Q57" s="495"/>
      <c r="R57" s="495"/>
      <c r="S57" s="495"/>
      <c r="T57" s="495"/>
      <c r="U57" s="495"/>
    </row>
    <row r="58" spans="1:21" ht="12.75" customHeight="1">
      <c r="A58" s="495"/>
      <c r="B58" s="495"/>
      <c r="C58" s="495"/>
      <c r="D58" s="495"/>
      <c r="E58" s="495"/>
      <c r="F58" s="495"/>
      <c r="G58" s="495"/>
      <c r="H58" s="495"/>
      <c r="I58" s="495"/>
      <c r="J58" s="495"/>
      <c r="K58" s="495"/>
      <c r="L58" s="495"/>
      <c r="M58" s="495"/>
      <c r="N58" s="495"/>
      <c r="O58" s="495"/>
      <c r="P58" s="495"/>
      <c r="Q58" s="495"/>
      <c r="R58" s="495"/>
      <c r="S58" s="495"/>
      <c r="T58" s="495"/>
      <c r="U58" s="495"/>
    </row>
    <row r="59" spans="1:21" ht="12.75" customHeight="1">
      <c r="A59" s="495"/>
      <c r="B59" s="495"/>
      <c r="C59" s="495"/>
      <c r="D59" s="495"/>
      <c r="E59" s="495"/>
      <c r="F59" s="495"/>
      <c r="G59" s="495"/>
      <c r="H59" s="495"/>
      <c r="I59" s="495"/>
      <c r="J59" s="495"/>
      <c r="K59" s="495"/>
      <c r="L59" s="495"/>
      <c r="M59" s="495"/>
      <c r="N59" s="495"/>
      <c r="O59" s="495"/>
      <c r="P59" s="495"/>
      <c r="Q59" s="495"/>
      <c r="R59" s="495"/>
      <c r="S59" s="495"/>
      <c r="T59" s="495"/>
      <c r="U59" s="495"/>
    </row>
    <row r="60" spans="1:21" ht="12.75" customHeight="1">
      <c r="A60" s="495"/>
      <c r="B60" s="495"/>
      <c r="C60" s="495"/>
      <c r="D60" s="495"/>
      <c r="E60" s="495"/>
      <c r="F60" s="495"/>
      <c r="G60" s="495"/>
      <c r="H60" s="495"/>
      <c r="I60" s="495"/>
      <c r="J60" s="495"/>
      <c r="K60" s="495"/>
      <c r="L60" s="495"/>
      <c r="M60" s="495"/>
      <c r="N60" s="495"/>
      <c r="O60" s="495"/>
      <c r="P60" s="495"/>
      <c r="Q60" s="495"/>
      <c r="R60" s="495"/>
      <c r="S60" s="495"/>
      <c r="T60" s="495"/>
      <c r="U60" s="495"/>
    </row>
    <row r="61" spans="1:21" ht="12.75" customHeight="1">
      <c r="A61" s="495"/>
      <c r="B61" s="495"/>
      <c r="C61" s="495"/>
      <c r="D61" s="495"/>
      <c r="E61" s="495"/>
      <c r="F61" s="495"/>
      <c r="G61" s="495"/>
      <c r="H61" s="495"/>
      <c r="I61" s="495"/>
      <c r="J61" s="495"/>
      <c r="K61" s="495"/>
      <c r="L61" s="495"/>
      <c r="M61" s="495"/>
      <c r="N61" s="495"/>
      <c r="O61" s="495"/>
      <c r="P61" s="495"/>
      <c r="Q61" s="495"/>
      <c r="R61" s="495"/>
      <c r="S61" s="495"/>
      <c r="T61" s="495"/>
      <c r="U61" s="495"/>
    </row>
    <row r="62" spans="1:21" ht="12.75" customHeight="1">
      <c r="A62" s="495"/>
      <c r="B62" s="495"/>
      <c r="C62" s="495"/>
      <c r="D62" s="495"/>
      <c r="E62" s="495"/>
      <c r="F62" s="495"/>
      <c r="G62" s="495"/>
      <c r="H62" s="495"/>
      <c r="I62" s="495"/>
      <c r="J62" s="495"/>
      <c r="K62" s="495"/>
      <c r="L62" s="495"/>
      <c r="M62" s="495"/>
      <c r="N62" s="495"/>
      <c r="O62" s="495"/>
      <c r="P62" s="495"/>
      <c r="Q62" s="495"/>
      <c r="R62" s="495"/>
      <c r="S62" s="495"/>
      <c r="T62" s="495"/>
      <c r="U62" s="495"/>
    </row>
    <row r="63" spans="1:21" ht="12.75" customHeight="1">
      <c r="A63" s="495"/>
      <c r="B63" s="495"/>
      <c r="C63" s="495"/>
      <c r="D63" s="495"/>
      <c r="E63" s="495"/>
      <c r="F63" s="495"/>
      <c r="G63" s="495"/>
      <c r="H63" s="495"/>
      <c r="I63" s="495"/>
      <c r="J63" s="495"/>
      <c r="K63" s="495"/>
      <c r="L63" s="495"/>
      <c r="M63" s="495"/>
      <c r="N63" s="495"/>
      <c r="O63" s="495"/>
      <c r="P63" s="495"/>
      <c r="Q63" s="495"/>
      <c r="R63" s="495"/>
      <c r="S63" s="495"/>
      <c r="T63" s="495"/>
      <c r="U63" s="495"/>
    </row>
    <row r="64" spans="1:21" ht="12.75" customHeight="1">
      <c r="A64" s="495"/>
      <c r="B64" s="495"/>
      <c r="C64" s="495"/>
      <c r="D64" s="495"/>
      <c r="E64" s="495"/>
      <c r="F64" s="495"/>
      <c r="G64" s="495"/>
      <c r="H64" s="495"/>
      <c r="I64" s="495"/>
      <c r="J64" s="495"/>
      <c r="K64" s="495"/>
      <c r="L64" s="495"/>
      <c r="M64" s="495"/>
      <c r="N64" s="495"/>
      <c r="O64" s="495"/>
      <c r="P64" s="495"/>
      <c r="Q64" s="495"/>
      <c r="R64" s="495"/>
      <c r="S64" s="495"/>
      <c r="T64" s="495"/>
      <c r="U64" s="495"/>
    </row>
    <row r="65" spans="1:21" ht="12.75" customHeight="1">
      <c r="A65" s="495"/>
      <c r="B65" s="495"/>
      <c r="C65" s="495"/>
      <c r="D65" s="495"/>
      <c r="E65" s="495"/>
      <c r="F65" s="495"/>
      <c r="G65" s="495"/>
      <c r="H65" s="495"/>
      <c r="I65" s="495"/>
      <c r="J65" s="495"/>
      <c r="K65" s="495"/>
      <c r="L65" s="495"/>
      <c r="M65" s="495"/>
      <c r="N65" s="495"/>
      <c r="O65" s="495"/>
      <c r="P65" s="495"/>
      <c r="Q65" s="495"/>
      <c r="R65" s="495"/>
      <c r="S65" s="495"/>
      <c r="T65" s="495"/>
      <c r="U65" s="495"/>
    </row>
    <row r="66" spans="1:21" ht="12.75" customHeight="1">
      <c r="A66" s="495"/>
      <c r="B66" s="495"/>
      <c r="C66" s="495"/>
      <c r="D66" s="495"/>
      <c r="E66" s="495"/>
      <c r="F66" s="495"/>
      <c r="G66" s="495"/>
      <c r="H66" s="495"/>
      <c r="I66" s="495"/>
      <c r="J66" s="495"/>
      <c r="K66" s="495"/>
      <c r="L66" s="495"/>
      <c r="M66" s="495"/>
      <c r="N66" s="495"/>
      <c r="O66" s="495"/>
      <c r="P66" s="495"/>
      <c r="Q66" s="495"/>
      <c r="R66" s="495"/>
      <c r="S66" s="495"/>
      <c r="T66" s="495"/>
      <c r="U66" s="495"/>
    </row>
    <row r="67" spans="1:21" ht="12.75" customHeight="1">
      <c r="A67" s="495"/>
      <c r="B67" s="495"/>
      <c r="C67" s="495"/>
      <c r="D67" s="495"/>
      <c r="E67" s="495"/>
      <c r="F67" s="495"/>
      <c r="G67" s="495"/>
      <c r="H67" s="495"/>
      <c r="I67" s="495"/>
      <c r="J67" s="495"/>
      <c r="K67" s="495"/>
      <c r="L67" s="495"/>
      <c r="M67" s="495"/>
      <c r="N67" s="495"/>
      <c r="O67" s="495"/>
      <c r="P67" s="495"/>
      <c r="Q67" s="495"/>
      <c r="R67" s="495"/>
      <c r="S67" s="495"/>
      <c r="T67" s="495"/>
      <c r="U67" s="495"/>
    </row>
    <row r="68" spans="1:21" ht="12.75" customHeight="1">
      <c r="A68" s="495"/>
      <c r="B68" s="495"/>
      <c r="C68" s="495"/>
      <c r="D68" s="495"/>
      <c r="E68" s="495"/>
      <c r="F68" s="495"/>
      <c r="G68" s="495"/>
      <c r="H68" s="495"/>
      <c r="I68" s="495"/>
      <c r="J68" s="495"/>
      <c r="K68" s="495"/>
      <c r="L68" s="495"/>
      <c r="M68" s="495"/>
      <c r="N68" s="495"/>
      <c r="O68" s="495"/>
      <c r="P68" s="495"/>
      <c r="Q68" s="495"/>
      <c r="R68" s="495"/>
      <c r="S68" s="495"/>
      <c r="T68" s="495"/>
      <c r="U68" s="495"/>
    </row>
    <row r="69" spans="1:21" ht="12.75" customHeight="1">
      <c r="A69" s="495"/>
      <c r="B69" s="495"/>
      <c r="C69" s="495"/>
      <c r="D69" s="495"/>
      <c r="E69" s="495"/>
      <c r="F69" s="495"/>
      <c r="G69" s="495"/>
      <c r="H69" s="495"/>
      <c r="I69" s="495"/>
      <c r="J69" s="495"/>
      <c r="K69" s="495"/>
      <c r="L69" s="495"/>
      <c r="M69" s="495"/>
      <c r="N69" s="495"/>
      <c r="O69" s="495"/>
      <c r="P69" s="495"/>
      <c r="Q69" s="495"/>
      <c r="R69" s="495"/>
      <c r="S69" s="495"/>
      <c r="T69" s="495"/>
      <c r="U69" s="495"/>
    </row>
    <row r="70" spans="1:21" ht="12.75" customHeight="1">
      <c r="A70" s="495"/>
      <c r="B70" s="495"/>
      <c r="C70" s="495"/>
      <c r="D70" s="495"/>
      <c r="E70" s="495"/>
      <c r="F70" s="495"/>
      <c r="G70" s="495"/>
      <c r="H70" s="495"/>
      <c r="I70" s="495"/>
      <c r="J70" s="495"/>
      <c r="K70" s="495"/>
      <c r="L70" s="495"/>
      <c r="M70" s="495"/>
      <c r="N70" s="495"/>
      <c r="O70" s="495"/>
      <c r="P70" s="495"/>
      <c r="Q70" s="495"/>
      <c r="R70" s="495"/>
      <c r="S70" s="495"/>
      <c r="T70" s="495"/>
      <c r="U70" s="495"/>
    </row>
    <row r="71" spans="1:21" ht="12.75" customHeight="1">
      <c r="A71" s="495"/>
      <c r="B71" s="495"/>
      <c r="C71" s="495"/>
      <c r="D71" s="495"/>
      <c r="E71" s="495"/>
      <c r="F71" s="495"/>
      <c r="G71" s="495"/>
      <c r="H71" s="495"/>
      <c r="I71" s="495"/>
      <c r="J71" s="495"/>
      <c r="K71" s="495"/>
      <c r="L71" s="495"/>
      <c r="M71" s="495"/>
      <c r="N71" s="495"/>
      <c r="O71" s="495"/>
      <c r="P71" s="495"/>
      <c r="Q71" s="495"/>
      <c r="R71" s="495"/>
      <c r="S71" s="495"/>
      <c r="T71" s="495"/>
      <c r="U71" s="495"/>
    </row>
    <row r="72" spans="1:21" ht="12.75" customHeight="1">
      <c r="A72" s="495"/>
      <c r="B72" s="495"/>
      <c r="C72" s="495"/>
      <c r="D72" s="495"/>
      <c r="E72" s="495"/>
      <c r="F72" s="495"/>
      <c r="G72" s="495"/>
      <c r="H72" s="495"/>
      <c r="I72" s="495"/>
      <c r="J72" s="495"/>
      <c r="K72" s="495"/>
      <c r="L72" s="495"/>
      <c r="M72" s="495"/>
      <c r="N72" s="495"/>
      <c r="O72" s="495"/>
      <c r="P72" s="495"/>
      <c r="Q72" s="495"/>
      <c r="R72" s="495"/>
      <c r="S72" s="495"/>
      <c r="T72" s="495"/>
      <c r="U72" s="495"/>
    </row>
    <row r="73" spans="1:21" ht="12.75" customHeight="1">
      <c r="A73" s="495"/>
      <c r="B73" s="495"/>
      <c r="C73" s="495"/>
      <c r="D73" s="495"/>
      <c r="E73" s="495"/>
      <c r="F73" s="495"/>
      <c r="G73" s="495"/>
      <c r="H73" s="495"/>
      <c r="I73" s="495"/>
      <c r="J73" s="495"/>
      <c r="K73" s="495"/>
      <c r="L73" s="495"/>
      <c r="M73" s="495"/>
      <c r="N73" s="495"/>
      <c r="O73" s="495"/>
      <c r="P73" s="495"/>
      <c r="Q73" s="495"/>
      <c r="R73" s="495"/>
      <c r="S73" s="495"/>
      <c r="T73" s="495"/>
      <c r="U73" s="495"/>
    </row>
    <row r="74" spans="1:21" ht="12.75" customHeight="1">
      <c r="A74" s="495"/>
      <c r="B74" s="495"/>
      <c r="C74" s="495"/>
      <c r="D74" s="495"/>
      <c r="E74" s="495"/>
      <c r="F74" s="495"/>
      <c r="G74" s="495"/>
      <c r="H74" s="495"/>
      <c r="I74" s="495"/>
      <c r="J74" s="495"/>
      <c r="K74" s="495"/>
      <c r="L74" s="495"/>
      <c r="M74" s="495"/>
      <c r="N74" s="495"/>
      <c r="O74" s="495"/>
      <c r="P74" s="495"/>
      <c r="Q74" s="495"/>
      <c r="R74" s="495"/>
      <c r="S74" s="495"/>
      <c r="T74" s="495"/>
      <c r="U74" s="495"/>
    </row>
    <row r="75" spans="1:21" ht="12.75" customHeight="1">
      <c r="A75" s="495"/>
      <c r="B75" s="495"/>
      <c r="C75" s="495"/>
      <c r="D75" s="495"/>
      <c r="E75" s="495"/>
      <c r="F75" s="495"/>
      <c r="G75" s="495"/>
      <c r="H75" s="495"/>
      <c r="I75" s="495"/>
      <c r="J75" s="495"/>
      <c r="K75" s="495"/>
      <c r="L75" s="495"/>
      <c r="M75" s="495"/>
      <c r="N75" s="495"/>
      <c r="O75" s="495"/>
      <c r="P75" s="495"/>
      <c r="Q75" s="495"/>
      <c r="R75" s="495"/>
      <c r="S75" s="495"/>
      <c r="T75" s="495"/>
      <c r="U75" s="495"/>
    </row>
    <row r="76" spans="1:21" ht="12.75" customHeight="1">
      <c r="A76" s="495"/>
      <c r="B76" s="495"/>
      <c r="C76" s="495"/>
      <c r="D76" s="495"/>
      <c r="E76" s="495"/>
      <c r="F76" s="495"/>
      <c r="G76" s="495"/>
      <c r="H76" s="495"/>
      <c r="I76" s="495"/>
      <c r="J76" s="495"/>
      <c r="K76" s="495"/>
      <c r="L76" s="495"/>
      <c r="M76" s="495"/>
      <c r="N76" s="495"/>
      <c r="O76" s="495"/>
      <c r="P76" s="495"/>
      <c r="Q76" s="495"/>
      <c r="R76" s="495"/>
      <c r="S76" s="495"/>
      <c r="T76" s="495"/>
      <c r="U76" s="495"/>
    </row>
    <row r="77" spans="1:21" ht="12.75" customHeight="1">
      <c r="A77" s="495"/>
      <c r="B77" s="495"/>
      <c r="C77" s="495"/>
      <c r="D77" s="495"/>
      <c r="E77" s="495"/>
      <c r="F77" s="495"/>
      <c r="G77" s="495"/>
      <c r="H77" s="495"/>
      <c r="I77" s="495"/>
      <c r="J77" s="495"/>
      <c r="K77" s="495"/>
      <c r="L77" s="495"/>
      <c r="M77" s="495"/>
      <c r="N77" s="495"/>
      <c r="O77" s="495"/>
      <c r="P77" s="495"/>
      <c r="Q77" s="495"/>
      <c r="R77" s="495"/>
      <c r="S77" s="495"/>
      <c r="T77" s="495"/>
      <c r="U77" s="495"/>
    </row>
    <row r="78" spans="1:21" ht="12.75" customHeight="1">
      <c r="A78" s="495"/>
      <c r="B78" s="495"/>
      <c r="C78" s="495"/>
      <c r="D78" s="495"/>
      <c r="E78" s="495"/>
      <c r="F78" s="495"/>
      <c r="G78" s="495"/>
      <c r="H78" s="495"/>
      <c r="I78" s="495"/>
      <c r="J78" s="495"/>
      <c r="K78" s="495"/>
      <c r="L78" s="495"/>
      <c r="M78" s="495"/>
      <c r="N78" s="495"/>
      <c r="O78" s="495"/>
      <c r="P78" s="495"/>
      <c r="Q78" s="495"/>
      <c r="R78" s="495"/>
      <c r="S78" s="495"/>
      <c r="T78" s="495"/>
      <c r="U78" s="495"/>
    </row>
    <row r="79" spans="1:21" ht="12.75" customHeight="1">
      <c r="A79" s="495"/>
      <c r="B79" s="495"/>
      <c r="C79" s="495"/>
      <c r="D79" s="495"/>
      <c r="E79" s="495"/>
      <c r="F79" s="495"/>
      <c r="G79" s="495"/>
      <c r="H79" s="495"/>
      <c r="I79" s="495"/>
      <c r="J79" s="495"/>
      <c r="K79" s="495"/>
      <c r="L79" s="495"/>
      <c r="M79" s="495"/>
      <c r="N79" s="495"/>
      <c r="O79" s="495"/>
      <c r="P79" s="495"/>
      <c r="Q79" s="495"/>
      <c r="R79" s="495"/>
      <c r="S79" s="495"/>
      <c r="T79" s="495"/>
      <c r="U79" s="495"/>
    </row>
    <row r="80" spans="1:21" ht="12.75" customHeight="1">
      <c r="A80" s="495"/>
      <c r="B80" s="495"/>
      <c r="C80" s="495"/>
      <c r="D80" s="495"/>
      <c r="E80" s="495"/>
      <c r="F80" s="495"/>
      <c r="G80" s="495"/>
      <c r="H80" s="495"/>
      <c r="I80" s="495"/>
      <c r="J80" s="495"/>
      <c r="K80" s="495"/>
      <c r="L80" s="495"/>
      <c r="M80" s="495"/>
      <c r="N80" s="495"/>
      <c r="O80" s="495"/>
      <c r="P80" s="495"/>
      <c r="Q80" s="495"/>
      <c r="R80" s="495"/>
      <c r="S80" s="495"/>
      <c r="T80" s="495"/>
      <c r="U80" s="495"/>
    </row>
    <row r="81" spans="1:21" ht="12.75" customHeight="1">
      <c r="A81" s="495"/>
      <c r="B81" s="495"/>
      <c r="C81" s="495"/>
      <c r="D81" s="495"/>
      <c r="E81" s="495"/>
      <c r="F81" s="495"/>
      <c r="G81" s="495"/>
      <c r="H81" s="495"/>
      <c r="I81" s="495"/>
      <c r="J81" s="495"/>
      <c r="K81" s="495"/>
      <c r="L81" s="495"/>
      <c r="M81" s="495"/>
      <c r="N81" s="495"/>
      <c r="O81" s="495"/>
      <c r="P81" s="495"/>
      <c r="Q81" s="495"/>
      <c r="R81" s="495"/>
      <c r="S81" s="495"/>
      <c r="T81" s="495"/>
      <c r="U81" s="495"/>
    </row>
    <row r="82" spans="1:21" ht="12.75" customHeight="1">
      <c r="A82" s="495"/>
      <c r="B82" s="495"/>
      <c r="C82" s="495"/>
      <c r="D82" s="495"/>
      <c r="E82" s="495"/>
      <c r="F82" s="495"/>
      <c r="G82" s="495"/>
      <c r="H82" s="495"/>
      <c r="I82" s="495"/>
      <c r="J82" s="495"/>
      <c r="K82" s="495"/>
      <c r="L82" s="495"/>
      <c r="M82" s="495"/>
      <c r="N82" s="495"/>
      <c r="O82" s="495"/>
      <c r="P82" s="495"/>
      <c r="Q82" s="495"/>
      <c r="R82" s="495"/>
      <c r="S82" s="495"/>
      <c r="T82" s="495"/>
      <c r="U82" s="495"/>
    </row>
    <row r="83" spans="1:21" ht="12.75" customHeight="1">
      <c r="A83" s="495"/>
      <c r="B83" s="495"/>
      <c r="C83" s="495"/>
      <c r="D83" s="495"/>
      <c r="E83" s="495"/>
      <c r="F83" s="495"/>
      <c r="G83" s="495"/>
      <c r="H83" s="495"/>
      <c r="I83" s="495"/>
      <c r="J83" s="495"/>
      <c r="K83" s="495"/>
      <c r="L83" s="495"/>
      <c r="M83" s="495"/>
      <c r="N83" s="495"/>
      <c r="O83" s="495"/>
      <c r="P83" s="495"/>
      <c r="Q83" s="495"/>
      <c r="R83" s="495"/>
      <c r="S83" s="495"/>
      <c r="T83" s="495"/>
      <c r="U83" s="495"/>
    </row>
    <row r="84" spans="1:21" ht="12.75" customHeight="1">
      <c r="A84" s="495"/>
      <c r="B84" s="495"/>
      <c r="C84" s="495"/>
      <c r="D84" s="495"/>
      <c r="E84" s="495"/>
      <c r="F84" s="495"/>
      <c r="G84" s="495"/>
      <c r="H84" s="495"/>
      <c r="I84" s="495"/>
      <c r="J84" s="495"/>
      <c r="K84" s="495"/>
      <c r="L84" s="495"/>
      <c r="M84" s="495"/>
      <c r="N84" s="495"/>
      <c r="O84" s="495"/>
      <c r="P84" s="495"/>
      <c r="Q84" s="495"/>
      <c r="R84" s="495"/>
      <c r="S84" s="495"/>
      <c r="T84" s="495"/>
      <c r="U84" s="495"/>
    </row>
    <row r="85" spans="1:21" ht="12.75" customHeight="1">
      <c r="A85" s="495"/>
      <c r="B85" s="495"/>
      <c r="C85" s="495"/>
      <c r="D85" s="495"/>
      <c r="E85" s="495"/>
      <c r="F85" s="495"/>
      <c r="G85" s="495"/>
      <c r="H85" s="495"/>
      <c r="I85" s="495"/>
      <c r="J85" s="495"/>
      <c r="K85" s="495"/>
      <c r="L85" s="495"/>
      <c r="M85" s="495"/>
      <c r="N85" s="495"/>
      <c r="O85" s="495"/>
      <c r="P85" s="495"/>
      <c r="Q85" s="495"/>
      <c r="R85" s="495"/>
      <c r="S85" s="495"/>
      <c r="T85" s="495"/>
      <c r="U85" s="495"/>
    </row>
    <row r="86" spans="1:21" ht="12.75" customHeight="1">
      <c r="A86" s="495"/>
      <c r="B86" s="495"/>
      <c r="C86" s="495"/>
      <c r="D86" s="495"/>
      <c r="E86" s="495"/>
      <c r="F86" s="495"/>
      <c r="G86" s="495"/>
      <c r="H86" s="495"/>
      <c r="I86" s="495"/>
      <c r="J86" s="495"/>
      <c r="K86" s="495"/>
      <c r="L86" s="495"/>
      <c r="M86" s="495"/>
      <c r="N86" s="495"/>
      <c r="O86" s="495"/>
      <c r="P86" s="495"/>
      <c r="Q86" s="495"/>
      <c r="R86" s="495"/>
      <c r="S86" s="495"/>
      <c r="T86" s="495"/>
      <c r="U86" s="495"/>
    </row>
    <row r="87" spans="1:21" ht="12.75" customHeight="1">
      <c r="A87" s="495"/>
      <c r="B87" s="495"/>
      <c r="C87" s="495"/>
      <c r="D87" s="495"/>
      <c r="E87" s="495"/>
      <c r="F87" s="495"/>
      <c r="G87" s="495"/>
      <c r="H87" s="495"/>
      <c r="I87" s="495"/>
      <c r="J87" s="495"/>
      <c r="K87" s="495"/>
      <c r="L87" s="495"/>
      <c r="M87" s="495"/>
      <c r="N87" s="495"/>
      <c r="O87" s="495"/>
      <c r="P87" s="495"/>
      <c r="Q87" s="495"/>
      <c r="R87" s="495"/>
      <c r="S87" s="495"/>
      <c r="T87" s="495"/>
      <c r="U87" s="495"/>
    </row>
    <row r="88" spans="1:21" ht="12.75" customHeight="1">
      <c r="A88" s="495"/>
      <c r="B88" s="495"/>
      <c r="C88" s="495"/>
      <c r="D88" s="495"/>
      <c r="E88" s="495"/>
      <c r="F88" s="495"/>
      <c r="G88" s="495"/>
      <c r="H88" s="495"/>
      <c r="I88" s="495"/>
      <c r="J88" s="495"/>
      <c r="K88" s="495"/>
      <c r="L88" s="495"/>
      <c r="M88" s="495"/>
      <c r="N88" s="495"/>
      <c r="O88" s="495"/>
      <c r="P88" s="495"/>
      <c r="Q88" s="495"/>
      <c r="R88" s="495"/>
      <c r="S88" s="495"/>
      <c r="T88" s="495"/>
      <c r="U88" s="495"/>
    </row>
    <row r="89" spans="1:21" ht="12.75" customHeight="1">
      <c r="A89" s="495"/>
      <c r="B89" s="495"/>
      <c r="C89" s="495"/>
      <c r="D89" s="495"/>
      <c r="E89" s="495"/>
      <c r="F89" s="495"/>
      <c r="G89" s="495"/>
      <c r="H89" s="495"/>
      <c r="I89" s="495"/>
      <c r="J89" s="495"/>
      <c r="K89" s="495"/>
      <c r="L89" s="495"/>
      <c r="M89" s="495"/>
      <c r="N89" s="495"/>
      <c r="O89" s="495"/>
      <c r="P89" s="495"/>
      <c r="Q89" s="495"/>
      <c r="R89" s="495"/>
      <c r="S89" s="495"/>
      <c r="T89" s="495"/>
      <c r="U89" s="495"/>
    </row>
    <row r="90" spans="1:21" ht="12.75" customHeight="1">
      <c r="A90" s="495"/>
      <c r="B90" s="495"/>
      <c r="C90" s="495"/>
      <c r="D90" s="495"/>
      <c r="E90" s="495"/>
      <c r="F90" s="495"/>
      <c r="G90" s="495"/>
      <c r="H90" s="495"/>
      <c r="I90" s="495"/>
      <c r="J90" s="495"/>
      <c r="K90" s="495"/>
      <c r="L90" s="495"/>
      <c r="M90" s="495"/>
      <c r="N90" s="495"/>
      <c r="O90" s="495"/>
      <c r="P90" s="495"/>
      <c r="Q90" s="495"/>
      <c r="R90" s="495"/>
      <c r="S90" s="495"/>
      <c r="T90" s="495"/>
      <c r="U90" s="495"/>
    </row>
    <row r="91" spans="1:21" ht="12.75" customHeight="1">
      <c r="A91" s="495"/>
      <c r="B91" s="495"/>
      <c r="C91" s="495"/>
      <c r="D91" s="495"/>
      <c r="E91" s="495"/>
      <c r="F91" s="495"/>
      <c r="G91" s="495"/>
      <c r="H91" s="495"/>
      <c r="I91" s="495"/>
      <c r="J91" s="495"/>
      <c r="K91" s="495"/>
      <c r="L91" s="495"/>
      <c r="M91" s="495"/>
      <c r="N91" s="495"/>
      <c r="O91" s="495"/>
      <c r="P91" s="495"/>
      <c r="Q91" s="495"/>
      <c r="R91" s="495"/>
      <c r="S91" s="495"/>
      <c r="T91" s="495"/>
      <c r="U91" s="495"/>
    </row>
    <row r="92" spans="1:21" ht="12.75" customHeight="1">
      <c r="A92" s="495"/>
      <c r="B92" s="495"/>
      <c r="C92" s="495"/>
      <c r="D92" s="495"/>
      <c r="E92" s="495"/>
      <c r="F92" s="495"/>
      <c r="G92" s="495"/>
      <c r="H92" s="495"/>
      <c r="I92" s="495"/>
      <c r="J92" s="495"/>
      <c r="K92" s="495"/>
      <c r="L92" s="495"/>
      <c r="M92" s="495"/>
      <c r="N92" s="495"/>
      <c r="O92" s="495"/>
      <c r="P92" s="495"/>
      <c r="Q92" s="495"/>
      <c r="R92" s="495"/>
      <c r="S92" s="495"/>
      <c r="T92" s="495"/>
      <c r="U92" s="495"/>
    </row>
    <row r="93" spans="1:21" ht="12.75" customHeight="1">
      <c r="A93" s="495"/>
      <c r="B93" s="495"/>
      <c r="C93" s="495"/>
      <c r="D93" s="495"/>
      <c r="E93" s="495"/>
      <c r="F93" s="495"/>
      <c r="G93" s="495"/>
      <c r="H93" s="495"/>
      <c r="I93" s="495"/>
      <c r="J93" s="495"/>
      <c r="K93" s="495"/>
      <c r="L93" s="495"/>
      <c r="M93" s="495"/>
      <c r="N93" s="495"/>
      <c r="O93" s="495"/>
      <c r="P93" s="495"/>
      <c r="Q93" s="495"/>
      <c r="R93" s="495"/>
      <c r="S93" s="495"/>
      <c r="T93" s="495"/>
      <c r="U93" s="495"/>
    </row>
    <row r="94" spans="1:21" ht="12.75" customHeight="1">
      <c r="A94" s="495"/>
      <c r="B94" s="495"/>
      <c r="C94" s="495"/>
      <c r="D94" s="495"/>
      <c r="E94" s="495"/>
      <c r="F94" s="495"/>
      <c r="G94" s="495"/>
      <c r="H94" s="495"/>
      <c r="I94" s="495"/>
      <c r="J94" s="495"/>
      <c r="K94" s="495"/>
      <c r="L94" s="495"/>
      <c r="M94" s="495"/>
      <c r="N94" s="495"/>
      <c r="O94" s="495"/>
      <c r="P94" s="495"/>
      <c r="Q94" s="495"/>
      <c r="R94" s="495"/>
      <c r="S94" s="495"/>
      <c r="T94" s="495"/>
      <c r="U94" s="495"/>
    </row>
    <row r="95" spans="1:21" ht="12.75" customHeight="1">
      <c r="A95" s="495"/>
      <c r="B95" s="495"/>
      <c r="C95" s="495"/>
      <c r="D95" s="495"/>
      <c r="E95" s="495"/>
      <c r="F95" s="495"/>
      <c r="G95" s="495"/>
      <c r="H95" s="495"/>
      <c r="I95" s="495"/>
      <c r="J95" s="495"/>
      <c r="K95" s="495"/>
      <c r="L95" s="495"/>
      <c r="M95" s="495"/>
      <c r="N95" s="495"/>
      <c r="O95" s="495"/>
      <c r="P95" s="495"/>
      <c r="Q95" s="495"/>
      <c r="R95" s="495"/>
      <c r="S95" s="495"/>
      <c r="T95" s="495"/>
      <c r="U95" s="495"/>
    </row>
    <row r="96" spans="1:21" ht="12.75" customHeight="1">
      <c r="A96" s="495"/>
      <c r="B96" s="495"/>
      <c r="C96" s="495"/>
      <c r="D96" s="495"/>
      <c r="E96" s="495"/>
      <c r="F96" s="495"/>
      <c r="G96" s="495"/>
      <c r="H96" s="495"/>
      <c r="I96" s="495"/>
      <c r="J96" s="495"/>
      <c r="K96" s="495"/>
      <c r="L96" s="495"/>
      <c r="M96" s="495"/>
      <c r="N96" s="495"/>
      <c r="O96" s="495"/>
      <c r="P96" s="495"/>
      <c r="Q96" s="495"/>
      <c r="R96" s="495"/>
      <c r="S96" s="495"/>
      <c r="T96" s="495"/>
      <c r="U96" s="495"/>
    </row>
    <row r="97" spans="1:21" ht="12.75" customHeight="1">
      <c r="A97" s="495"/>
      <c r="B97" s="495"/>
      <c r="C97" s="495"/>
      <c r="D97" s="495"/>
      <c r="E97" s="495"/>
      <c r="F97" s="495"/>
      <c r="G97" s="495"/>
      <c r="H97" s="495"/>
      <c r="I97" s="495"/>
      <c r="J97" s="495"/>
      <c r="K97" s="495"/>
      <c r="L97" s="495"/>
      <c r="M97" s="495"/>
      <c r="N97" s="495"/>
      <c r="O97" s="495"/>
      <c r="P97" s="495"/>
      <c r="Q97" s="495"/>
      <c r="R97" s="495"/>
      <c r="S97" s="495"/>
      <c r="T97" s="495"/>
      <c r="U97" s="495"/>
    </row>
    <row r="98" spans="1:21" ht="12.75" customHeight="1">
      <c r="A98" s="495"/>
      <c r="B98" s="495"/>
      <c r="C98" s="495"/>
      <c r="D98" s="495"/>
      <c r="E98" s="495"/>
      <c r="F98" s="495"/>
      <c r="G98" s="495"/>
      <c r="H98" s="495"/>
      <c r="I98" s="495"/>
      <c r="J98" s="495"/>
      <c r="K98" s="495"/>
      <c r="L98" s="495"/>
      <c r="M98" s="495"/>
      <c r="N98" s="495"/>
      <c r="O98" s="495"/>
      <c r="P98" s="495"/>
      <c r="Q98" s="495"/>
      <c r="R98" s="495"/>
      <c r="S98" s="495"/>
      <c r="T98" s="495"/>
      <c r="U98" s="495"/>
    </row>
    <row r="99" spans="1:21" ht="12.75" customHeight="1">
      <c r="A99" s="495"/>
      <c r="B99" s="495"/>
      <c r="C99" s="495"/>
      <c r="D99" s="495"/>
      <c r="E99" s="495"/>
      <c r="F99" s="495"/>
      <c r="G99" s="495"/>
      <c r="H99" s="495"/>
      <c r="I99" s="495"/>
      <c r="J99" s="495"/>
      <c r="K99" s="495"/>
      <c r="L99" s="495"/>
      <c r="M99" s="495"/>
      <c r="N99" s="495"/>
      <c r="O99" s="495"/>
      <c r="P99" s="495"/>
      <c r="Q99" s="495"/>
      <c r="R99" s="495"/>
      <c r="S99" s="495"/>
      <c r="T99" s="495"/>
      <c r="U99" s="495"/>
    </row>
    <row r="100" spans="1:21" ht="12.75" customHeight="1">
      <c r="A100" s="495"/>
      <c r="B100" s="495"/>
      <c r="C100" s="495"/>
      <c r="D100" s="495"/>
      <c r="E100" s="495"/>
      <c r="F100" s="495"/>
      <c r="G100" s="495"/>
      <c r="H100" s="495"/>
      <c r="I100" s="495"/>
      <c r="J100" s="495"/>
      <c r="K100" s="495"/>
      <c r="L100" s="495"/>
      <c r="M100" s="495"/>
      <c r="N100" s="495"/>
      <c r="O100" s="495"/>
      <c r="P100" s="495"/>
      <c r="Q100" s="495"/>
      <c r="R100" s="495"/>
      <c r="S100" s="495"/>
      <c r="T100" s="495"/>
      <c r="U100" s="495"/>
    </row>
    <row r="101" spans="1:21" ht="12.75" customHeight="1">
      <c r="A101" s="495"/>
      <c r="B101" s="495"/>
      <c r="C101" s="495"/>
      <c r="D101" s="495"/>
      <c r="E101" s="495"/>
      <c r="F101" s="495"/>
      <c r="G101" s="495"/>
      <c r="H101" s="495"/>
      <c r="I101" s="495"/>
      <c r="J101" s="495"/>
      <c r="K101" s="495"/>
      <c r="L101" s="495"/>
      <c r="M101" s="495"/>
      <c r="N101" s="495"/>
      <c r="O101" s="495"/>
      <c r="P101" s="495"/>
      <c r="Q101" s="495"/>
      <c r="R101" s="495"/>
      <c r="S101" s="495"/>
      <c r="T101" s="495"/>
      <c r="U101" s="495"/>
    </row>
    <row r="102" spans="1:21" ht="12.75" customHeight="1">
      <c r="A102" s="495"/>
      <c r="B102" s="495"/>
      <c r="C102" s="495"/>
      <c r="D102" s="495"/>
      <c r="E102" s="495"/>
      <c r="F102" s="495"/>
      <c r="G102" s="495"/>
      <c r="H102" s="495"/>
      <c r="I102" s="495"/>
      <c r="J102" s="495"/>
      <c r="K102" s="495"/>
      <c r="L102" s="495"/>
      <c r="M102" s="495"/>
      <c r="N102" s="495"/>
      <c r="O102" s="495"/>
      <c r="P102" s="495"/>
      <c r="Q102" s="495"/>
      <c r="R102" s="495"/>
      <c r="S102" s="495"/>
      <c r="T102" s="495"/>
      <c r="U102" s="495"/>
    </row>
    <row r="103" spans="1:21" ht="12.75" customHeight="1">
      <c r="A103" s="495"/>
      <c r="B103" s="495"/>
      <c r="C103" s="495"/>
      <c r="D103" s="495"/>
      <c r="E103" s="495"/>
      <c r="F103" s="495"/>
      <c r="G103" s="495"/>
      <c r="H103" s="495"/>
      <c r="I103" s="495"/>
      <c r="J103" s="495"/>
      <c r="K103" s="495"/>
      <c r="L103" s="495"/>
      <c r="M103" s="495"/>
      <c r="N103" s="495"/>
      <c r="O103" s="495"/>
      <c r="P103" s="495"/>
      <c r="Q103" s="495"/>
      <c r="R103" s="495"/>
      <c r="S103" s="495"/>
      <c r="T103" s="495"/>
      <c r="U103" s="495"/>
    </row>
    <row r="104" spans="1:21" ht="12.75" customHeight="1">
      <c r="A104" s="495"/>
      <c r="B104" s="495"/>
      <c r="C104" s="495"/>
      <c r="D104" s="495"/>
      <c r="E104" s="495"/>
      <c r="F104" s="495"/>
      <c r="G104" s="495"/>
      <c r="H104" s="495"/>
      <c r="I104" s="495"/>
      <c r="J104" s="495"/>
      <c r="K104" s="495"/>
      <c r="L104" s="495"/>
      <c r="M104" s="495"/>
      <c r="N104" s="495"/>
      <c r="O104" s="495"/>
      <c r="P104" s="495"/>
      <c r="Q104" s="495"/>
      <c r="R104" s="495"/>
      <c r="S104" s="495"/>
      <c r="T104" s="495"/>
      <c r="U104" s="495"/>
    </row>
    <row r="105" spans="1:21" ht="12.75" customHeight="1">
      <c r="A105" s="495"/>
      <c r="B105" s="495"/>
      <c r="C105" s="495"/>
      <c r="D105" s="495"/>
      <c r="E105" s="495"/>
      <c r="F105" s="495"/>
      <c r="G105" s="495"/>
      <c r="H105" s="495"/>
      <c r="I105" s="495"/>
      <c r="J105" s="495"/>
      <c r="K105" s="495"/>
      <c r="L105" s="495"/>
      <c r="M105" s="495"/>
      <c r="N105" s="495"/>
      <c r="O105" s="495"/>
      <c r="P105" s="495"/>
      <c r="Q105" s="495"/>
      <c r="R105" s="495"/>
      <c r="S105" s="495"/>
      <c r="T105" s="495"/>
      <c r="U105" s="495"/>
    </row>
    <row r="106" spans="1:21" ht="12.75" customHeight="1">
      <c r="A106" s="495"/>
      <c r="B106" s="495"/>
      <c r="C106" s="495"/>
      <c r="D106" s="495"/>
      <c r="E106" s="495"/>
      <c r="F106" s="495"/>
      <c r="G106" s="495"/>
      <c r="H106" s="495"/>
      <c r="I106" s="495"/>
      <c r="J106" s="495"/>
      <c r="K106" s="495"/>
      <c r="L106" s="495"/>
      <c r="M106" s="495"/>
      <c r="N106" s="495"/>
      <c r="O106" s="495"/>
      <c r="P106" s="495"/>
      <c r="Q106" s="495"/>
      <c r="R106" s="495"/>
      <c r="S106" s="495"/>
      <c r="T106" s="495"/>
      <c r="U106" s="495"/>
    </row>
    <row r="107" spans="1:21" ht="12.75" customHeight="1">
      <c r="A107" s="495"/>
      <c r="B107" s="495"/>
      <c r="C107" s="495"/>
      <c r="D107" s="495"/>
      <c r="E107" s="495"/>
      <c r="F107" s="495"/>
      <c r="G107" s="495"/>
      <c r="H107" s="495"/>
      <c r="I107" s="495"/>
      <c r="J107" s="495"/>
      <c r="K107" s="495"/>
      <c r="L107" s="495"/>
      <c r="M107" s="495"/>
      <c r="N107" s="495"/>
      <c r="O107" s="495"/>
      <c r="P107" s="495"/>
      <c r="Q107" s="495"/>
      <c r="R107" s="495"/>
      <c r="S107" s="495"/>
      <c r="T107" s="495"/>
      <c r="U107" s="495"/>
    </row>
    <row r="108" spans="1:21" ht="12.75" customHeight="1">
      <c r="A108" s="495"/>
      <c r="B108" s="495"/>
      <c r="C108" s="495"/>
      <c r="D108" s="495"/>
      <c r="E108" s="495"/>
      <c r="F108" s="495"/>
      <c r="G108" s="495"/>
      <c r="H108" s="495"/>
      <c r="I108" s="495"/>
      <c r="J108" s="495"/>
      <c r="K108" s="495"/>
      <c r="L108" s="495"/>
      <c r="M108" s="495"/>
      <c r="N108" s="495"/>
      <c r="O108" s="495"/>
      <c r="P108" s="495"/>
      <c r="Q108" s="495"/>
      <c r="R108" s="495"/>
      <c r="S108" s="495"/>
      <c r="T108" s="495"/>
      <c r="U108" s="495"/>
    </row>
    <row r="109" spans="1:21" ht="12.75" customHeight="1">
      <c r="A109" s="495"/>
      <c r="B109" s="495"/>
      <c r="C109" s="495"/>
      <c r="D109" s="495"/>
      <c r="E109" s="495"/>
      <c r="F109" s="495"/>
      <c r="G109" s="495"/>
      <c r="H109" s="495"/>
      <c r="I109" s="495"/>
      <c r="J109" s="495"/>
      <c r="K109" s="495"/>
      <c r="L109" s="495"/>
      <c r="M109" s="495"/>
      <c r="N109" s="495"/>
      <c r="O109" s="495"/>
      <c r="P109" s="495"/>
      <c r="Q109" s="495"/>
      <c r="R109" s="495"/>
      <c r="S109" s="495"/>
      <c r="T109" s="495"/>
      <c r="U109" s="495"/>
    </row>
    <row r="110" spans="1:21" ht="12.75" customHeight="1">
      <c r="A110" s="495"/>
      <c r="B110" s="495"/>
      <c r="C110" s="495"/>
      <c r="D110" s="495"/>
      <c r="E110" s="495"/>
      <c r="F110" s="495"/>
      <c r="G110" s="495"/>
      <c r="H110" s="495"/>
      <c r="I110" s="495"/>
      <c r="J110" s="495"/>
      <c r="K110" s="495"/>
      <c r="L110" s="495"/>
      <c r="M110" s="495"/>
      <c r="N110" s="495"/>
      <c r="O110" s="495"/>
      <c r="P110" s="495"/>
      <c r="Q110" s="495"/>
      <c r="R110" s="495"/>
      <c r="S110" s="495"/>
      <c r="T110" s="495"/>
      <c r="U110" s="495"/>
    </row>
    <row r="111" spans="1:21" ht="12.75" customHeight="1">
      <c r="A111" s="495"/>
      <c r="B111" s="495"/>
      <c r="C111" s="495"/>
      <c r="D111" s="495"/>
      <c r="E111" s="495"/>
      <c r="F111" s="495"/>
      <c r="G111" s="495"/>
      <c r="H111" s="495"/>
      <c r="I111" s="495"/>
      <c r="J111" s="495"/>
      <c r="K111" s="495"/>
      <c r="L111" s="495"/>
      <c r="M111" s="495"/>
      <c r="N111" s="495"/>
      <c r="O111" s="495"/>
      <c r="P111" s="495"/>
      <c r="Q111" s="495"/>
      <c r="R111" s="495"/>
      <c r="S111" s="495"/>
      <c r="T111" s="495"/>
      <c r="U111" s="495"/>
    </row>
    <row r="112" spans="1:21" ht="12.75" customHeight="1">
      <c r="A112" s="495"/>
      <c r="B112" s="495"/>
      <c r="C112" s="495"/>
      <c r="D112" s="495"/>
      <c r="E112" s="495"/>
      <c r="F112" s="495"/>
      <c r="G112" s="495"/>
      <c r="H112" s="495"/>
      <c r="I112" s="495"/>
      <c r="J112" s="495"/>
      <c r="K112" s="495"/>
      <c r="L112" s="495"/>
      <c r="M112" s="495"/>
      <c r="N112" s="495"/>
      <c r="O112" s="495"/>
      <c r="P112" s="495"/>
      <c r="Q112" s="495"/>
      <c r="R112" s="495"/>
      <c r="S112" s="495"/>
      <c r="T112" s="495"/>
      <c r="U112" s="495"/>
    </row>
    <row r="113" spans="1:21" ht="12.75" customHeight="1">
      <c r="A113" s="495"/>
      <c r="B113" s="495"/>
      <c r="C113" s="495"/>
      <c r="D113" s="495"/>
      <c r="E113" s="495"/>
      <c r="F113" s="495"/>
      <c r="G113" s="495"/>
      <c r="H113" s="495"/>
      <c r="I113" s="495"/>
      <c r="J113" s="495"/>
      <c r="K113" s="495"/>
      <c r="L113" s="495"/>
      <c r="M113" s="495"/>
      <c r="N113" s="495"/>
      <c r="O113" s="495"/>
      <c r="P113" s="495"/>
      <c r="Q113" s="495"/>
      <c r="R113" s="495"/>
      <c r="S113" s="495"/>
      <c r="T113" s="495"/>
      <c r="U113" s="495"/>
    </row>
    <row r="114" spans="1:21" ht="12.75" customHeight="1">
      <c r="A114" s="495"/>
      <c r="B114" s="495"/>
      <c r="C114" s="495"/>
      <c r="D114" s="495"/>
      <c r="E114" s="495"/>
      <c r="F114" s="495"/>
      <c r="G114" s="495"/>
      <c r="H114" s="495"/>
      <c r="I114" s="495"/>
      <c r="J114" s="495"/>
      <c r="K114" s="495"/>
      <c r="L114" s="495"/>
      <c r="M114" s="495"/>
      <c r="N114" s="495"/>
      <c r="O114" s="495"/>
      <c r="P114" s="495"/>
      <c r="Q114" s="495"/>
      <c r="R114" s="495"/>
      <c r="S114" s="495"/>
      <c r="T114" s="495"/>
      <c r="U114" s="495"/>
    </row>
    <row r="115" spans="1:21" ht="12.75" customHeight="1">
      <c r="A115" s="495"/>
      <c r="B115" s="495"/>
      <c r="C115" s="495"/>
      <c r="D115" s="495"/>
      <c r="E115" s="495"/>
      <c r="F115" s="495"/>
      <c r="G115" s="495"/>
      <c r="H115" s="495"/>
      <c r="I115" s="495"/>
      <c r="J115" s="495"/>
      <c r="K115" s="495"/>
      <c r="L115" s="495"/>
      <c r="M115" s="495"/>
      <c r="N115" s="495"/>
      <c r="O115" s="495"/>
      <c r="P115" s="495"/>
      <c r="Q115" s="495"/>
      <c r="R115" s="495"/>
      <c r="S115" s="495"/>
      <c r="T115" s="495"/>
      <c r="U115" s="495"/>
    </row>
    <row r="116" spans="1:21" ht="12.75" customHeight="1">
      <c r="A116" s="495"/>
      <c r="B116" s="495"/>
      <c r="C116" s="495"/>
      <c r="D116" s="495"/>
      <c r="E116" s="495"/>
      <c r="F116" s="495"/>
      <c r="G116" s="495"/>
      <c r="H116" s="495"/>
      <c r="I116" s="495"/>
      <c r="J116" s="495"/>
      <c r="K116" s="495"/>
      <c r="L116" s="495"/>
      <c r="M116" s="495"/>
      <c r="N116" s="495"/>
      <c r="O116" s="495"/>
      <c r="P116" s="495"/>
      <c r="Q116" s="495"/>
      <c r="R116" s="495"/>
      <c r="S116" s="495"/>
      <c r="T116" s="495"/>
      <c r="U116" s="495"/>
    </row>
    <row r="117" spans="1:21" ht="12.75" customHeight="1">
      <c r="A117" s="495"/>
      <c r="B117" s="495"/>
      <c r="C117" s="495"/>
      <c r="D117" s="495"/>
      <c r="E117" s="495"/>
      <c r="F117" s="495"/>
      <c r="G117" s="495"/>
      <c r="H117" s="495"/>
      <c r="I117" s="495"/>
      <c r="J117" s="495"/>
      <c r="K117" s="495"/>
      <c r="L117" s="495"/>
      <c r="M117" s="495"/>
      <c r="N117" s="495"/>
      <c r="O117" s="495"/>
      <c r="P117" s="495"/>
      <c r="Q117" s="495"/>
      <c r="R117" s="495"/>
      <c r="S117" s="495"/>
      <c r="T117" s="495"/>
      <c r="U117" s="495"/>
    </row>
    <row r="118" spans="1:21" ht="12.75" customHeight="1">
      <c r="A118" s="495"/>
      <c r="B118" s="495"/>
      <c r="C118" s="495"/>
      <c r="D118" s="495"/>
      <c r="E118" s="495"/>
      <c r="F118" s="495"/>
      <c r="G118" s="495"/>
      <c r="H118" s="495"/>
      <c r="I118" s="495"/>
      <c r="J118" s="495"/>
      <c r="K118" s="495"/>
      <c r="L118" s="495"/>
      <c r="M118" s="495"/>
      <c r="N118" s="495"/>
      <c r="O118" s="495"/>
      <c r="P118" s="495"/>
      <c r="Q118" s="495"/>
      <c r="R118" s="495"/>
      <c r="S118" s="495"/>
      <c r="T118" s="495"/>
      <c r="U118" s="495"/>
    </row>
    <row r="119" spans="1:21" ht="12.75" customHeight="1">
      <c r="A119" s="495"/>
      <c r="B119" s="495"/>
      <c r="C119" s="495"/>
      <c r="D119" s="495"/>
      <c r="E119" s="495"/>
      <c r="F119" s="495"/>
      <c r="G119" s="495"/>
      <c r="H119" s="495"/>
      <c r="I119" s="495"/>
      <c r="J119" s="495"/>
      <c r="K119" s="495"/>
      <c r="L119" s="495"/>
      <c r="M119" s="495"/>
      <c r="N119" s="495"/>
      <c r="O119" s="495"/>
      <c r="P119" s="495"/>
      <c r="Q119" s="495"/>
      <c r="R119" s="495"/>
      <c r="S119" s="495"/>
      <c r="T119" s="495"/>
      <c r="U119" s="495"/>
    </row>
    <row r="120" spans="1:21" ht="12.75" customHeight="1">
      <c r="A120" s="495"/>
      <c r="B120" s="495"/>
      <c r="C120" s="495"/>
      <c r="D120" s="495"/>
      <c r="E120" s="495"/>
      <c r="F120" s="495"/>
      <c r="G120" s="495"/>
      <c r="H120" s="495"/>
      <c r="I120" s="495"/>
      <c r="J120" s="495"/>
      <c r="K120" s="495"/>
      <c r="L120" s="495"/>
      <c r="M120" s="495"/>
      <c r="N120" s="495"/>
      <c r="O120" s="495"/>
      <c r="P120" s="495"/>
      <c r="Q120" s="495"/>
      <c r="R120" s="495"/>
      <c r="S120" s="495"/>
      <c r="T120" s="495"/>
      <c r="U120" s="495"/>
    </row>
    <row r="121" spans="1:21" ht="12.75" customHeight="1">
      <c r="A121" s="495"/>
      <c r="B121" s="495"/>
      <c r="C121" s="495"/>
      <c r="D121" s="495"/>
      <c r="E121" s="495"/>
      <c r="F121" s="495"/>
      <c r="G121" s="495"/>
      <c r="H121" s="495"/>
      <c r="I121" s="495"/>
      <c r="J121" s="495"/>
      <c r="K121" s="495"/>
      <c r="L121" s="495"/>
      <c r="M121" s="495"/>
      <c r="N121" s="495"/>
      <c r="O121" s="495"/>
      <c r="P121" s="495"/>
      <c r="Q121" s="495"/>
      <c r="R121" s="495"/>
      <c r="S121" s="495"/>
      <c r="T121" s="495"/>
      <c r="U121" s="495"/>
    </row>
    <row r="122" spans="1:21" ht="12.75" customHeight="1">
      <c r="A122" s="495"/>
      <c r="B122" s="495"/>
      <c r="C122" s="495"/>
      <c r="D122" s="495"/>
      <c r="E122" s="495"/>
      <c r="F122" s="495"/>
      <c r="G122" s="495"/>
      <c r="H122" s="495"/>
      <c r="I122" s="495"/>
      <c r="J122" s="495"/>
      <c r="K122" s="495"/>
      <c r="L122" s="495"/>
      <c r="M122" s="495"/>
      <c r="N122" s="495"/>
      <c r="O122" s="495"/>
      <c r="P122" s="495"/>
      <c r="Q122" s="495"/>
      <c r="R122" s="495"/>
      <c r="S122" s="495"/>
      <c r="T122" s="495"/>
      <c r="U122" s="495"/>
    </row>
    <row r="123" spans="1:21" ht="12.75" customHeight="1">
      <c r="A123" s="495"/>
      <c r="B123" s="495"/>
      <c r="C123" s="495"/>
      <c r="D123" s="495"/>
      <c r="E123" s="495"/>
      <c r="F123" s="495"/>
      <c r="G123" s="495"/>
      <c r="H123" s="495"/>
      <c r="I123" s="495"/>
      <c r="J123" s="495"/>
      <c r="K123" s="495"/>
      <c r="L123" s="495"/>
      <c r="M123" s="495"/>
      <c r="N123" s="495"/>
      <c r="O123" s="495"/>
      <c r="P123" s="495"/>
      <c r="Q123" s="495"/>
      <c r="R123" s="495"/>
      <c r="S123" s="495"/>
      <c r="T123" s="495"/>
      <c r="U123" s="495"/>
    </row>
    <row r="124" spans="1:21" ht="12.75" customHeight="1">
      <c r="A124" s="495"/>
      <c r="B124" s="495"/>
      <c r="C124" s="495"/>
      <c r="D124" s="495"/>
      <c r="E124" s="495"/>
      <c r="F124" s="495"/>
      <c r="G124" s="495"/>
      <c r="H124" s="495"/>
      <c r="I124" s="495"/>
      <c r="J124" s="495"/>
      <c r="K124" s="495"/>
      <c r="L124" s="495"/>
      <c r="M124" s="495"/>
      <c r="N124" s="495"/>
      <c r="O124" s="495"/>
      <c r="P124" s="495"/>
      <c r="Q124" s="495"/>
      <c r="R124" s="495"/>
      <c r="S124" s="495"/>
      <c r="T124" s="495"/>
      <c r="U124" s="495"/>
    </row>
    <row r="125" spans="1:21" ht="12.75" customHeight="1">
      <c r="A125" s="495"/>
      <c r="B125" s="495"/>
      <c r="C125" s="495"/>
      <c r="D125" s="495"/>
      <c r="E125" s="495"/>
      <c r="F125" s="495"/>
      <c r="G125" s="495"/>
      <c r="H125" s="495"/>
      <c r="I125" s="495"/>
      <c r="J125" s="495"/>
      <c r="K125" s="495"/>
      <c r="L125" s="495"/>
      <c r="M125" s="495"/>
      <c r="N125" s="495"/>
      <c r="O125" s="495"/>
      <c r="P125" s="495"/>
      <c r="Q125" s="495"/>
      <c r="R125" s="495"/>
      <c r="S125" s="495"/>
      <c r="T125" s="495"/>
      <c r="U125" s="495"/>
    </row>
    <row r="126" spans="1:21" ht="12.75" customHeight="1">
      <c r="A126" s="495"/>
      <c r="B126" s="495"/>
      <c r="C126" s="495"/>
      <c r="D126" s="495"/>
      <c r="E126" s="495"/>
      <c r="F126" s="495"/>
      <c r="G126" s="495"/>
      <c r="H126" s="495"/>
      <c r="I126" s="495"/>
      <c r="J126" s="495"/>
      <c r="K126" s="495"/>
      <c r="L126" s="495"/>
      <c r="M126" s="495"/>
      <c r="N126" s="495"/>
      <c r="O126" s="495"/>
      <c r="P126" s="495"/>
      <c r="Q126" s="495"/>
      <c r="R126" s="495"/>
      <c r="S126" s="495"/>
      <c r="T126" s="495"/>
      <c r="U126" s="495"/>
    </row>
    <row r="127" spans="1:21" ht="12.75" customHeight="1">
      <c r="A127" s="495"/>
      <c r="B127" s="495"/>
      <c r="C127" s="495"/>
      <c r="D127" s="495"/>
      <c r="E127" s="495"/>
      <c r="F127" s="495"/>
      <c r="G127" s="495"/>
      <c r="H127" s="495"/>
      <c r="I127" s="495"/>
      <c r="J127" s="495"/>
      <c r="K127" s="495"/>
      <c r="L127" s="495"/>
      <c r="M127" s="495"/>
      <c r="N127" s="495"/>
      <c r="O127" s="495"/>
      <c r="P127" s="495"/>
      <c r="Q127" s="495"/>
      <c r="R127" s="495"/>
      <c r="S127" s="495"/>
      <c r="T127" s="495"/>
      <c r="U127" s="495"/>
    </row>
    <row r="128" spans="1:21" ht="12.75" customHeight="1">
      <c r="A128" s="495"/>
      <c r="B128" s="495"/>
      <c r="C128" s="495"/>
      <c r="D128" s="495"/>
      <c r="E128" s="495"/>
      <c r="F128" s="495"/>
      <c r="G128" s="495"/>
      <c r="H128" s="495"/>
      <c r="I128" s="495"/>
      <c r="J128" s="495"/>
      <c r="K128" s="495"/>
      <c r="L128" s="495"/>
      <c r="M128" s="495"/>
      <c r="N128" s="495"/>
      <c r="O128" s="495"/>
      <c r="P128" s="495"/>
      <c r="Q128" s="495"/>
      <c r="R128" s="495"/>
      <c r="S128" s="495"/>
      <c r="T128" s="495"/>
      <c r="U128" s="495"/>
    </row>
    <row r="129" spans="1:21" ht="12.75" customHeight="1">
      <c r="A129" s="495"/>
      <c r="B129" s="495"/>
      <c r="C129" s="495"/>
      <c r="D129" s="495"/>
      <c r="E129" s="495"/>
      <c r="F129" s="495"/>
      <c r="G129" s="495"/>
      <c r="H129" s="495"/>
      <c r="I129" s="495"/>
      <c r="J129" s="495"/>
      <c r="K129" s="495"/>
      <c r="L129" s="495"/>
      <c r="M129" s="495"/>
      <c r="N129" s="495"/>
      <c r="O129" s="495"/>
      <c r="P129" s="495"/>
      <c r="Q129" s="495"/>
      <c r="R129" s="495"/>
      <c r="S129" s="495"/>
      <c r="T129" s="495"/>
      <c r="U129" s="495"/>
    </row>
    <row r="130" spans="1:21" ht="12.75" customHeight="1">
      <c r="A130" s="495"/>
      <c r="B130" s="495"/>
      <c r="C130" s="495"/>
      <c r="D130" s="495"/>
      <c r="E130" s="495"/>
      <c r="F130" s="495"/>
      <c r="G130" s="495"/>
      <c r="H130" s="495"/>
      <c r="I130" s="495"/>
      <c r="J130" s="495"/>
      <c r="K130" s="495"/>
      <c r="L130" s="495"/>
      <c r="M130" s="495"/>
      <c r="N130" s="495"/>
      <c r="O130" s="495"/>
      <c r="P130" s="495"/>
      <c r="Q130" s="495"/>
      <c r="R130" s="495"/>
      <c r="S130" s="495"/>
      <c r="T130" s="495"/>
      <c r="U130" s="495"/>
    </row>
    <row r="131" spans="1:21" ht="12.75" customHeight="1">
      <c r="A131" s="495"/>
      <c r="B131" s="495"/>
      <c r="C131" s="495"/>
      <c r="D131" s="495"/>
      <c r="E131" s="495"/>
      <c r="F131" s="495"/>
      <c r="G131" s="495"/>
      <c r="H131" s="495"/>
      <c r="I131" s="495"/>
      <c r="J131" s="495"/>
      <c r="K131" s="495"/>
      <c r="L131" s="495"/>
      <c r="M131" s="495"/>
      <c r="N131" s="495"/>
      <c r="O131" s="495"/>
      <c r="P131" s="495"/>
      <c r="Q131" s="495"/>
      <c r="R131" s="495"/>
      <c r="S131" s="495"/>
      <c r="T131" s="495"/>
      <c r="U131" s="495"/>
    </row>
    <row r="132" spans="1:21" ht="12.75" customHeight="1">
      <c r="A132" s="495"/>
      <c r="B132" s="495"/>
      <c r="C132" s="495"/>
      <c r="D132" s="495"/>
      <c r="E132" s="495"/>
      <c r="F132" s="495"/>
      <c r="G132" s="495"/>
      <c r="H132" s="495"/>
      <c r="I132" s="495"/>
      <c r="J132" s="495"/>
      <c r="K132" s="495"/>
      <c r="L132" s="495"/>
      <c r="M132" s="495"/>
      <c r="N132" s="495"/>
      <c r="O132" s="495"/>
      <c r="P132" s="495"/>
      <c r="Q132" s="495"/>
      <c r="R132" s="495"/>
      <c r="S132" s="495"/>
      <c r="T132" s="495"/>
      <c r="U132" s="495"/>
    </row>
    <row r="133" spans="1:21" ht="12.75" customHeight="1">
      <c r="A133" s="495"/>
      <c r="B133" s="495"/>
      <c r="C133" s="495"/>
      <c r="D133" s="495"/>
      <c r="E133" s="495"/>
      <c r="F133" s="495"/>
      <c r="G133" s="495"/>
      <c r="H133" s="495"/>
      <c r="I133" s="495"/>
      <c r="J133" s="495"/>
      <c r="K133" s="495"/>
      <c r="L133" s="495"/>
      <c r="M133" s="495"/>
      <c r="N133" s="495"/>
      <c r="O133" s="495"/>
      <c r="P133" s="495"/>
      <c r="Q133" s="495"/>
      <c r="R133" s="495"/>
      <c r="S133" s="495"/>
      <c r="T133" s="495"/>
      <c r="U133" s="495"/>
    </row>
    <row r="134" spans="1:21" ht="12.75" customHeight="1">
      <c r="A134" s="495"/>
      <c r="B134" s="495"/>
      <c r="C134" s="495"/>
      <c r="D134" s="495"/>
      <c r="E134" s="495"/>
      <c r="F134" s="495"/>
      <c r="G134" s="495"/>
      <c r="H134" s="495"/>
      <c r="I134" s="495"/>
      <c r="J134" s="495"/>
      <c r="K134" s="495"/>
      <c r="L134" s="495"/>
      <c r="M134" s="495"/>
      <c r="N134" s="495"/>
      <c r="O134" s="495"/>
      <c r="P134" s="495"/>
      <c r="Q134" s="495"/>
      <c r="R134" s="495"/>
      <c r="S134" s="495"/>
      <c r="T134" s="495"/>
      <c r="U134" s="495"/>
    </row>
    <row r="135" spans="1:21" ht="12.75" customHeight="1">
      <c r="A135" s="495"/>
      <c r="B135" s="495"/>
      <c r="C135" s="495"/>
      <c r="D135" s="495"/>
      <c r="E135" s="495"/>
      <c r="F135" s="495"/>
      <c r="G135" s="495"/>
      <c r="H135" s="495"/>
      <c r="I135" s="495"/>
      <c r="J135" s="495"/>
      <c r="K135" s="495"/>
      <c r="L135" s="495"/>
      <c r="M135" s="495"/>
      <c r="N135" s="495"/>
      <c r="O135" s="495"/>
      <c r="P135" s="495"/>
      <c r="Q135" s="495"/>
      <c r="R135" s="495"/>
      <c r="S135" s="495"/>
      <c r="T135" s="495"/>
      <c r="U135" s="495"/>
    </row>
    <row r="136" spans="1:21" ht="12.75" customHeight="1">
      <c r="A136" s="495"/>
      <c r="B136" s="495"/>
      <c r="C136" s="495"/>
      <c r="D136" s="495"/>
      <c r="E136" s="495"/>
      <c r="F136" s="495"/>
      <c r="G136" s="495"/>
      <c r="H136" s="495"/>
      <c r="I136" s="495"/>
      <c r="J136" s="495"/>
      <c r="K136" s="495"/>
      <c r="L136" s="495"/>
      <c r="M136" s="495"/>
      <c r="N136" s="495"/>
      <c r="O136" s="495"/>
      <c r="P136" s="495"/>
      <c r="Q136" s="495"/>
      <c r="R136" s="495"/>
      <c r="S136" s="495"/>
      <c r="T136" s="495"/>
      <c r="U136" s="495"/>
    </row>
    <row r="137" spans="1:21" ht="12.75" customHeight="1">
      <c r="A137" s="495"/>
      <c r="B137" s="495"/>
      <c r="C137" s="495"/>
      <c r="D137" s="495"/>
      <c r="E137" s="495"/>
      <c r="F137" s="495"/>
      <c r="G137" s="495"/>
      <c r="H137" s="495"/>
      <c r="I137" s="495"/>
      <c r="J137" s="495"/>
      <c r="K137" s="495"/>
      <c r="L137" s="495"/>
      <c r="M137" s="495"/>
      <c r="N137" s="495"/>
      <c r="O137" s="495"/>
      <c r="P137" s="495"/>
      <c r="Q137" s="495"/>
      <c r="R137" s="495"/>
      <c r="S137" s="495"/>
      <c r="T137" s="495"/>
      <c r="U137" s="495"/>
    </row>
    <row r="138" spans="1:21" ht="12.75" customHeight="1">
      <c r="A138" s="495"/>
      <c r="B138" s="495"/>
      <c r="C138" s="495"/>
      <c r="D138" s="495"/>
      <c r="E138" s="495"/>
      <c r="F138" s="495"/>
      <c r="G138" s="495"/>
      <c r="H138" s="495"/>
      <c r="I138" s="495"/>
      <c r="J138" s="495"/>
      <c r="K138" s="495"/>
      <c r="L138" s="495"/>
      <c r="M138" s="495"/>
      <c r="N138" s="495"/>
      <c r="O138" s="495"/>
      <c r="P138" s="495"/>
      <c r="Q138" s="495"/>
      <c r="R138" s="495"/>
      <c r="S138" s="495"/>
      <c r="T138" s="495"/>
      <c r="U138" s="495"/>
    </row>
    <row r="139" spans="1:21" ht="12.75" customHeight="1">
      <c r="A139" s="495"/>
      <c r="B139" s="495"/>
      <c r="C139" s="495"/>
      <c r="D139" s="495"/>
      <c r="E139" s="495"/>
      <c r="F139" s="495"/>
      <c r="G139" s="495"/>
      <c r="H139" s="495"/>
      <c r="I139" s="495"/>
      <c r="J139" s="495"/>
      <c r="K139" s="495"/>
      <c r="L139" s="495"/>
      <c r="M139" s="495"/>
      <c r="N139" s="495"/>
      <c r="O139" s="495"/>
      <c r="P139" s="495"/>
      <c r="Q139" s="495"/>
      <c r="R139" s="495"/>
      <c r="S139" s="495"/>
      <c r="T139" s="495"/>
      <c r="U139" s="495"/>
    </row>
    <row r="140" spans="1:21" ht="12.75" customHeight="1">
      <c r="A140" s="495"/>
      <c r="B140" s="495"/>
      <c r="C140" s="495"/>
      <c r="D140" s="495"/>
      <c r="E140" s="495"/>
      <c r="F140" s="495"/>
      <c r="G140" s="495"/>
      <c r="H140" s="495"/>
      <c r="I140" s="495"/>
      <c r="J140" s="495"/>
      <c r="K140" s="495"/>
      <c r="L140" s="495"/>
      <c r="M140" s="495"/>
      <c r="N140" s="495"/>
      <c r="O140" s="495"/>
      <c r="P140" s="495"/>
      <c r="Q140" s="495"/>
      <c r="R140" s="495"/>
      <c r="S140" s="495"/>
      <c r="T140" s="495"/>
      <c r="U140" s="495"/>
    </row>
    <row r="141" spans="1:21" ht="12.75" customHeight="1">
      <c r="A141" s="495"/>
      <c r="B141" s="495"/>
      <c r="C141" s="495"/>
      <c r="D141" s="495"/>
      <c r="E141" s="495"/>
      <c r="F141" s="495"/>
      <c r="G141" s="495"/>
      <c r="H141" s="495"/>
      <c r="I141" s="495"/>
      <c r="J141" s="495"/>
      <c r="K141" s="495"/>
      <c r="L141" s="495"/>
      <c r="M141" s="495"/>
      <c r="N141" s="495"/>
      <c r="O141" s="495"/>
      <c r="P141" s="495"/>
      <c r="Q141" s="495"/>
      <c r="R141" s="495"/>
      <c r="S141" s="495"/>
      <c r="T141" s="495"/>
      <c r="U141" s="495"/>
    </row>
    <row r="142" spans="1:21" ht="12.75" customHeight="1">
      <c r="A142" s="495"/>
      <c r="B142" s="495"/>
      <c r="C142" s="495"/>
      <c r="D142" s="495"/>
      <c r="E142" s="495"/>
      <c r="F142" s="495"/>
      <c r="G142" s="495"/>
      <c r="H142" s="495"/>
      <c r="I142" s="495"/>
      <c r="J142" s="495"/>
      <c r="K142" s="495"/>
      <c r="L142" s="495"/>
      <c r="M142" s="495"/>
      <c r="N142" s="495"/>
      <c r="O142" s="495"/>
      <c r="P142" s="495"/>
      <c r="Q142" s="495"/>
      <c r="R142" s="495"/>
      <c r="S142" s="495"/>
      <c r="T142" s="495"/>
      <c r="U142" s="495"/>
    </row>
    <row r="143" spans="1:21" ht="12.75" customHeight="1">
      <c r="A143" s="495"/>
      <c r="B143" s="495"/>
      <c r="C143" s="495"/>
      <c r="D143" s="495"/>
      <c r="E143" s="495"/>
      <c r="F143" s="495"/>
      <c r="G143" s="495"/>
      <c r="H143" s="495"/>
      <c r="I143" s="495"/>
      <c r="J143" s="495"/>
      <c r="K143" s="495"/>
      <c r="L143" s="495"/>
      <c r="M143" s="495"/>
      <c r="N143" s="495"/>
      <c r="O143" s="495"/>
      <c r="P143" s="495"/>
      <c r="Q143" s="495"/>
      <c r="R143" s="495"/>
      <c r="S143" s="495"/>
      <c r="T143" s="495"/>
      <c r="U143" s="495"/>
    </row>
    <row r="144" spans="1:21" ht="12.75" customHeight="1">
      <c r="A144" s="495"/>
      <c r="B144" s="495"/>
      <c r="C144" s="495"/>
      <c r="D144" s="495"/>
      <c r="E144" s="495"/>
      <c r="F144" s="495"/>
      <c r="G144" s="495"/>
      <c r="H144" s="495"/>
      <c r="I144" s="495"/>
      <c r="J144" s="495"/>
      <c r="K144" s="495"/>
      <c r="L144" s="495"/>
      <c r="M144" s="495"/>
      <c r="N144" s="495"/>
      <c r="O144" s="495"/>
      <c r="P144" s="495"/>
      <c r="Q144" s="495"/>
      <c r="R144" s="495"/>
      <c r="S144" s="495"/>
      <c r="T144" s="495"/>
      <c r="U144" s="495"/>
    </row>
    <row r="145" spans="1:21" ht="12.75" customHeight="1">
      <c r="A145" s="495"/>
      <c r="B145" s="495"/>
      <c r="C145" s="495"/>
      <c r="D145" s="495"/>
      <c r="E145" s="495"/>
      <c r="F145" s="495"/>
      <c r="G145" s="495"/>
      <c r="H145" s="495"/>
      <c r="I145" s="495"/>
      <c r="J145" s="495"/>
      <c r="K145" s="495"/>
      <c r="L145" s="495"/>
      <c r="M145" s="495"/>
      <c r="N145" s="495"/>
      <c r="O145" s="495"/>
      <c r="P145" s="495"/>
      <c r="Q145" s="495"/>
      <c r="R145" s="495"/>
      <c r="S145" s="495"/>
      <c r="T145" s="495"/>
      <c r="U145" s="495"/>
    </row>
    <row r="146" spans="1:21" ht="12.75" customHeight="1">
      <c r="A146" s="495"/>
      <c r="B146" s="495"/>
      <c r="C146" s="495"/>
      <c r="D146" s="495"/>
      <c r="E146" s="495"/>
      <c r="F146" s="495"/>
      <c r="G146" s="495"/>
      <c r="H146" s="495"/>
      <c r="I146" s="495"/>
      <c r="J146" s="495"/>
      <c r="K146" s="495"/>
      <c r="L146" s="495"/>
      <c r="M146" s="495"/>
      <c r="N146" s="495"/>
      <c r="O146" s="495"/>
      <c r="P146" s="495"/>
      <c r="Q146" s="495"/>
      <c r="R146" s="495"/>
      <c r="S146" s="495"/>
      <c r="T146" s="495"/>
      <c r="U146" s="495"/>
    </row>
    <row r="147" spans="1:21" ht="12.75" customHeight="1">
      <c r="A147" s="495"/>
      <c r="B147" s="495"/>
      <c r="C147" s="495"/>
      <c r="D147" s="495"/>
      <c r="E147" s="495"/>
      <c r="F147" s="495"/>
      <c r="G147" s="495"/>
      <c r="H147" s="495"/>
      <c r="I147" s="495"/>
      <c r="J147" s="495"/>
      <c r="K147" s="495"/>
      <c r="L147" s="495"/>
      <c r="M147" s="495"/>
      <c r="N147" s="495"/>
      <c r="O147" s="495"/>
      <c r="P147" s="495"/>
      <c r="Q147" s="495"/>
      <c r="R147" s="495"/>
      <c r="S147" s="495"/>
      <c r="T147" s="495"/>
      <c r="U147" s="495"/>
    </row>
    <row r="148" spans="1:21" ht="12.75" customHeight="1">
      <c r="A148" s="495"/>
      <c r="B148" s="495"/>
      <c r="C148" s="495"/>
      <c r="D148" s="495"/>
      <c r="E148" s="495"/>
      <c r="F148" s="495"/>
      <c r="G148" s="495"/>
      <c r="H148" s="495"/>
      <c r="I148" s="495"/>
      <c r="J148" s="495"/>
      <c r="K148" s="495"/>
      <c r="L148" s="495"/>
      <c r="M148" s="495"/>
      <c r="N148" s="495"/>
      <c r="O148" s="495"/>
      <c r="P148" s="495"/>
      <c r="Q148" s="495"/>
      <c r="R148" s="495"/>
      <c r="S148" s="495"/>
      <c r="T148" s="495"/>
      <c r="U148" s="495"/>
    </row>
    <row r="149" spans="1:21" ht="12.75" customHeight="1">
      <c r="A149" s="495"/>
      <c r="B149" s="495"/>
      <c r="C149" s="495"/>
      <c r="D149" s="495"/>
      <c r="E149" s="495"/>
      <c r="F149" s="495"/>
      <c r="G149" s="495"/>
      <c r="H149" s="495"/>
      <c r="I149" s="495"/>
      <c r="J149" s="495"/>
      <c r="K149" s="495"/>
      <c r="L149" s="495"/>
      <c r="M149" s="495"/>
      <c r="N149" s="495"/>
      <c r="O149" s="495"/>
      <c r="P149" s="495"/>
      <c r="Q149" s="495"/>
      <c r="R149" s="495"/>
      <c r="S149" s="495"/>
      <c r="T149" s="495"/>
      <c r="U149" s="495"/>
    </row>
    <row r="150" spans="1:21" ht="12.75" customHeight="1">
      <c r="A150" s="495"/>
      <c r="B150" s="495"/>
      <c r="C150" s="495"/>
      <c r="D150" s="495"/>
      <c r="E150" s="495"/>
      <c r="F150" s="495"/>
      <c r="G150" s="495"/>
      <c r="H150" s="495"/>
      <c r="I150" s="495"/>
      <c r="J150" s="495"/>
      <c r="K150" s="495"/>
      <c r="L150" s="495"/>
      <c r="M150" s="495"/>
      <c r="N150" s="495"/>
      <c r="O150" s="495"/>
      <c r="P150" s="495"/>
      <c r="Q150" s="495"/>
      <c r="R150" s="495"/>
      <c r="S150" s="495"/>
      <c r="T150" s="495"/>
      <c r="U150" s="495"/>
    </row>
    <row r="151" spans="1:21" ht="12.75" customHeight="1">
      <c r="A151" s="495"/>
      <c r="B151" s="495"/>
      <c r="C151" s="495"/>
      <c r="D151" s="495"/>
      <c r="E151" s="495"/>
      <c r="F151" s="495"/>
      <c r="G151" s="495"/>
      <c r="H151" s="495"/>
      <c r="I151" s="495"/>
      <c r="J151" s="495"/>
      <c r="K151" s="495"/>
      <c r="L151" s="495"/>
      <c r="M151" s="495"/>
      <c r="N151" s="495"/>
      <c r="O151" s="495"/>
      <c r="P151" s="495"/>
      <c r="Q151" s="495"/>
      <c r="R151" s="495"/>
      <c r="S151" s="495"/>
      <c r="T151" s="495"/>
      <c r="U151" s="495"/>
    </row>
    <row r="152" spans="1:21" ht="12.75" customHeight="1">
      <c r="A152" s="495"/>
      <c r="B152" s="495"/>
      <c r="C152" s="495"/>
      <c r="D152" s="495"/>
      <c r="E152" s="495"/>
      <c r="F152" s="495"/>
      <c r="G152" s="495"/>
      <c r="H152" s="495"/>
      <c r="I152" s="495"/>
      <c r="J152" s="495"/>
      <c r="K152" s="495"/>
      <c r="L152" s="495"/>
      <c r="M152" s="495"/>
      <c r="N152" s="495"/>
      <c r="O152" s="495"/>
      <c r="P152" s="495"/>
      <c r="Q152" s="495"/>
      <c r="R152" s="495"/>
      <c r="S152" s="495"/>
      <c r="T152" s="495"/>
      <c r="U152" s="495"/>
    </row>
    <row r="153" spans="1:21" ht="12.75" customHeight="1">
      <c r="A153" s="495"/>
      <c r="B153" s="495"/>
      <c r="C153" s="495"/>
      <c r="D153" s="495"/>
      <c r="E153" s="495"/>
      <c r="F153" s="495"/>
      <c r="G153" s="495"/>
      <c r="H153" s="495"/>
      <c r="I153" s="495"/>
      <c r="J153" s="495"/>
      <c r="K153" s="495"/>
      <c r="L153" s="495"/>
      <c r="M153" s="495"/>
      <c r="N153" s="495"/>
      <c r="O153" s="495"/>
      <c r="P153" s="495"/>
      <c r="Q153" s="495"/>
      <c r="R153" s="495"/>
      <c r="S153" s="495"/>
      <c r="T153" s="495"/>
      <c r="U153" s="495"/>
    </row>
    <row r="154" spans="1:21" ht="12.75" customHeight="1">
      <c r="A154" s="495"/>
      <c r="B154" s="495"/>
      <c r="C154" s="495"/>
      <c r="D154" s="495"/>
      <c r="E154" s="495"/>
      <c r="F154" s="495"/>
      <c r="G154" s="495"/>
      <c r="H154" s="495"/>
      <c r="I154" s="495"/>
      <c r="J154" s="495"/>
      <c r="K154" s="495"/>
      <c r="L154" s="495"/>
      <c r="M154" s="495"/>
      <c r="N154" s="495"/>
      <c r="O154" s="495"/>
      <c r="P154" s="495"/>
      <c r="Q154" s="495"/>
      <c r="R154" s="495"/>
      <c r="S154" s="495"/>
      <c r="T154" s="495"/>
      <c r="U154" s="495"/>
    </row>
    <row r="155" spans="1:21" ht="12.75" customHeight="1">
      <c r="A155" s="495"/>
      <c r="B155" s="495"/>
      <c r="C155" s="495"/>
      <c r="D155" s="495"/>
      <c r="E155" s="495"/>
      <c r="F155" s="495"/>
      <c r="G155" s="495"/>
      <c r="H155" s="495"/>
      <c r="I155" s="495"/>
      <c r="J155" s="495"/>
      <c r="K155" s="495"/>
      <c r="L155" s="495"/>
      <c r="M155" s="495"/>
      <c r="N155" s="495"/>
      <c r="O155" s="495"/>
      <c r="P155" s="495"/>
      <c r="Q155" s="495"/>
      <c r="R155" s="495"/>
      <c r="S155" s="495"/>
      <c r="T155" s="495"/>
      <c r="U155" s="495"/>
    </row>
    <row r="156" spans="1:21" ht="12.75" customHeight="1">
      <c r="A156" s="495"/>
      <c r="B156" s="495"/>
      <c r="C156" s="495"/>
      <c r="D156" s="495"/>
      <c r="E156" s="495"/>
      <c r="F156" s="495"/>
      <c r="G156" s="495"/>
      <c r="H156" s="495"/>
      <c r="I156" s="495"/>
      <c r="J156" s="495"/>
      <c r="K156" s="495"/>
      <c r="L156" s="495"/>
      <c r="M156" s="495"/>
      <c r="N156" s="495"/>
      <c r="O156" s="495"/>
      <c r="P156" s="495"/>
      <c r="Q156" s="495"/>
      <c r="R156" s="495"/>
      <c r="S156" s="495"/>
      <c r="T156" s="495"/>
      <c r="U156" s="495"/>
    </row>
    <row r="157" spans="1:21" ht="12.75" customHeight="1">
      <c r="A157" s="495"/>
      <c r="B157" s="495"/>
      <c r="C157" s="495"/>
      <c r="D157" s="495"/>
      <c r="E157" s="495"/>
      <c r="F157" s="495"/>
      <c r="G157" s="495"/>
      <c r="H157" s="495"/>
      <c r="I157" s="495"/>
      <c r="J157" s="495"/>
      <c r="K157" s="495"/>
      <c r="L157" s="495"/>
      <c r="M157" s="495"/>
      <c r="N157" s="495"/>
      <c r="O157" s="495"/>
      <c r="P157" s="495"/>
      <c r="Q157" s="495"/>
      <c r="R157" s="495"/>
      <c r="S157" s="495"/>
      <c r="T157" s="495"/>
      <c r="U157" s="495"/>
    </row>
    <row r="158" spans="1:21" ht="12.75" customHeight="1">
      <c r="A158" s="495"/>
      <c r="B158" s="495"/>
      <c r="C158" s="495"/>
      <c r="D158" s="495"/>
      <c r="E158" s="495"/>
      <c r="F158" s="495"/>
      <c r="G158" s="495"/>
      <c r="H158" s="495"/>
      <c r="I158" s="495"/>
      <c r="J158" s="495"/>
      <c r="K158" s="495"/>
      <c r="L158" s="495"/>
      <c r="M158" s="495"/>
      <c r="N158" s="495"/>
      <c r="O158" s="495"/>
      <c r="P158" s="495"/>
      <c r="Q158" s="495"/>
      <c r="R158" s="495"/>
      <c r="S158" s="495"/>
      <c r="T158" s="495"/>
      <c r="U158" s="495"/>
    </row>
    <row r="159" spans="1:21" ht="12.75" customHeight="1">
      <c r="A159" s="495"/>
      <c r="B159" s="495"/>
      <c r="C159" s="495"/>
      <c r="D159" s="495"/>
      <c r="E159" s="495"/>
      <c r="F159" s="495"/>
      <c r="G159" s="495"/>
      <c r="H159" s="495"/>
      <c r="I159" s="495"/>
      <c r="J159" s="495"/>
      <c r="K159" s="495"/>
      <c r="L159" s="495"/>
      <c r="M159" s="495"/>
      <c r="N159" s="495"/>
      <c r="O159" s="495"/>
      <c r="P159" s="495"/>
      <c r="Q159" s="495"/>
      <c r="R159" s="495"/>
      <c r="S159" s="495"/>
      <c r="T159" s="495"/>
      <c r="U159" s="495"/>
    </row>
    <row r="160" spans="1:21" ht="12.75" customHeight="1">
      <c r="A160" s="495"/>
      <c r="B160" s="495"/>
      <c r="C160" s="495"/>
      <c r="D160" s="495"/>
      <c r="E160" s="495"/>
      <c r="F160" s="495"/>
      <c r="G160" s="495"/>
      <c r="H160" s="495"/>
      <c r="I160" s="495"/>
      <c r="J160" s="495"/>
      <c r="K160" s="495"/>
      <c r="L160" s="495"/>
      <c r="M160" s="495"/>
      <c r="N160" s="495"/>
      <c r="O160" s="495"/>
      <c r="P160" s="495"/>
      <c r="Q160" s="495"/>
      <c r="R160" s="495"/>
      <c r="S160" s="495"/>
      <c r="T160" s="495"/>
      <c r="U160" s="495"/>
    </row>
    <row r="161" spans="1:21" ht="12.75" customHeight="1">
      <c r="A161" s="495"/>
      <c r="B161" s="495"/>
      <c r="C161" s="495"/>
      <c r="D161" s="495"/>
      <c r="E161" s="495"/>
      <c r="F161" s="495"/>
      <c r="G161" s="495"/>
      <c r="H161" s="495"/>
      <c r="I161" s="495"/>
      <c r="J161" s="495"/>
      <c r="K161" s="495"/>
      <c r="L161" s="495"/>
      <c r="M161" s="495"/>
      <c r="N161" s="495"/>
      <c r="O161" s="495"/>
      <c r="P161" s="495"/>
      <c r="Q161" s="495"/>
      <c r="R161" s="495"/>
      <c r="S161" s="495"/>
      <c r="T161" s="495"/>
      <c r="U161" s="495"/>
    </row>
    <row r="162" spans="1:21" ht="12.75" customHeight="1">
      <c r="A162" s="495"/>
      <c r="B162" s="495"/>
      <c r="C162" s="495"/>
      <c r="D162" s="495"/>
      <c r="E162" s="495"/>
      <c r="F162" s="495"/>
      <c r="G162" s="495"/>
      <c r="H162" s="495"/>
      <c r="I162" s="495"/>
      <c r="J162" s="495"/>
      <c r="K162" s="495"/>
      <c r="L162" s="495"/>
      <c r="M162" s="495"/>
      <c r="N162" s="495"/>
      <c r="O162" s="495"/>
      <c r="P162" s="495"/>
      <c r="Q162" s="495"/>
      <c r="R162" s="495"/>
      <c r="S162" s="495"/>
      <c r="T162" s="495"/>
      <c r="U162" s="495"/>
    </row>
    <row r="163" spans="1:21" ht="12.75" customHeight="1">
      <c r="A163" s="495"/>
      <c r="B163" s="495"/>
      <c r="C163" s="495"/>
      <c r="D163" s="495"/>
      <c r="E163" s="495"/>
      <c r="F163" s="495"/>
      <c r="G163" s="495"/>
      <c r="H163" s="495"/>
      <c r="I163" s="495"/>
      <c r="J163" s="495"/>
      <c r="K163" s="495"/>
      <c r="L163" s="495"/>
      <c r="M163" s="495"/>
      <c r="N163" s="495"/>
      <c r="O163" s="495"/>
      <c r="P163" s="495"/>
      <c r="Q163" s="495"/>
      <c r="R163" s="495"/>
      <c r="S163" s="495"/>
      <c r="T163" s="495"/>
      <c r="U163" s="495"/>
    </row>
    <row r="164" spans="1:21" ht="12.75" customHeight="1">
      <c r="A164" s="495"/>
      <c r="B164" s="495"/>
      <c r="C164" s="495"/>
      <c r="D164" s="495"/>
      <c r="E164" s="495"/>
      <c r="F164" s="495"/>
      <c r="G164" s="495"/>
      <c r="H164" s="495"/>
      <c r="I164" s="495"/>
      <c r="J164" s="495"/>
      <c r="K164" s="495"/>
      <c r="L164" s="495"/>
      <c r="M164" s="495"/>
      <c r="N164" s="495"/>
      <c r="O164" s="495"/>
      <c r="P164" s="495"/>
      <c r="Q164" s="495"/>
      <c r="R164" s="495"/>
      <c r="S164" s="495"/>
      <c r="T164" s="495"/>
      <c r="U164" s="495"/>
    </row>
    <row r="165" spans="1:21" ht="12.75" customHeight="1">
      <c r="A165" s="495"/>
      <c r="B165" s="495"/>
      <c r="C165" s="495"/>
      <c r="D165" s="495"/>
      <c r="E165" s="495"/>
      <c r="F165" s="495"/>
      <c r="G165" s="495"/>
      <c r="H165" s="495"/>
      <c r="I165" s="495"/>
      <c r="J165" s="495"/>
      <c r="K165" s="495"/>
      <c r="L165" s="495"/>
      <c r="M165" s="495"/>
      <c r="N165" s="495"/>
      <c r="O165" s="495"/>
      <c r="P165" s="495"/>
      <c r="Q165" s="495"/>
      <c r="R165" s="495"/>
      <c r="S165" s="495"/>
      <c r="T165" s="495"/>
      <c r="U165" s="495"/>
    </row>
    <row r="166" spans="1:21" ht="12.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row>
    <row r="167" spans="1:21" ht="12.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row>
    <row r="168" spans="1:21" ht="12.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row>
    <row r="169" spans="1:21" ht="12.75" customHeight="1">
      <c r="A169" s="495"/>
      <c r="B169" s="495"/>
      <c r="C169" s="495"/>
      <c r="D169" s="495"/>
      <c r="E169" s="495"/>
      <c r="F169" s="495"/>
      <c r="G169" s="495"/>
      <c r="H169" s="495"/>
      <c r="I169" s="495"/>
      <c r="J169" s="495"/>
      <c r="K169" s="495"/>
      <c r="L169" s="495"/>
      <c r="M169" s="495"/>
      <c r="N169" s="495"/>
      <c r="O169" s="495"/>
      <c r="P169" s="495"/>
      <c r="Q169" s="495"/>
      <c r="R169" s="495"/>
      <c r="S169" s="495"/>
      <c r="T169" s="495"/>
      <c r="U169" s="495"/>
    </row>
    <row r="170" spans="1:21" ht="12.75" customHeight="1">
      <c r="A170" s="495"/>
      <c r="B170" s="495"/>
      <c r="C170" s="495"/>
      <c r="D170" s="495"/>
      <c r="E170" s="495"/>
      <c r="F170" s="495"/>
      <c r="G170" s="495"/>
      <c r="H170" s="495"/>
      <c r="I170" s="495"/>
      <c r="J170" s="495"/>
      <c r="K170" s="495"/>
      <c r="L170" s="495"/>
      <c r="M170" s="495"/>
      <c r="N170" s="495"/>
      <c r="O170" s="495"/>
      <c r="P170" s="495"/>
      <c r="Q170" s="495"/>
      <c r="R170" s="495"/>
      <c r="S170" s="495"/>
      <c r="T170" s="495"/>
      <c r="U170" s="495"/>
    </row>
    <row r="171" spans="1:21" ht="12.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row>
    <row r="172" spans="1:21" ht="12.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row>
    <row r="173" spans="1:21" ht="12.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row>
    <row r="174" spans="1:21" ht="12.75" customHeight="1">
      <c r="A174" s="495"/>
      <c r="B174" s="495"/>
      <c r="C174" s="495"/>
      <c r="D174" s="495"/>
      <c r="E174" s="495"/>
      <c r="F174" s="495"/>
      <c r="G174" s="495"/>
      <c r="H174" s="495"/>
      <c r="I174" s="495"/>
      <c r="J174" s="495"/>
      <c r="K174" s="495"/>
      <c r="L174" s="495"/>
      <c r="M174" s="495"/>
      <c r="N174" s="495"/>
      <c r="O174" s="495"/>
      <c r="P174" s="495"/>
      <c r="Q174" s="495"/>
      <c r="R174" s="495"/>
      <c r="S174" s="495"/>
      <c r="T174" s="495"/>
      <c r="U174" s="495"/>
    </row>
    <row r="175" spans="1:21" ht="12.75" customHeight="1">
      <c r="A175" s="495"/>
      <c r="B175" s="495"/>
      <c r="C175" s="495"/>
      <c r="D175" s="495"/>
      <c r="E175" s="495"/>
      <c r="F175" s="495"/>
      <c r="G175" s="495"/>
      <c r="H175" s="495"/>
      <c r="I175" s="495"/>
      <c r="J175" s="495"/>
      <c r="K175" s="495"/>
      <c r="L175" s="495"/>
      <c r="M175" s="495"/>
      <c r="N175" s="495"/>
      <c r="O175" s="495"/>
      <c r="P175" s="495"/>
      <c r="Q175" s="495"/>
      <c r="R175" s="495"/>
      <c r="S175" s="495"/>
      <c r="T175" s="495"/>
      <c r="U175" s="495"/>
    </row>
    <row r="176" spans="1:21" ht="12.75" customHeight="1">
      <c r="A176" s="495"/>
      <c r="B176" s="495"/>
      <c r="C176" s="495"/>
      <c r="D176" s="495"/>
      <c r="E176" s="495"/>
      <c r="F176" s="495"/>
      <c r="G176" s="495"/>
      <c r="H176" s="495"/>
      <c r="I176" s="495"/>
      <c r="J176" s="495"/>
      <c r="K176" s="495"/>
      <c r="L176" s="495"/>
      <c r="M176" s="495"/>
      <c r="N176" s="495"/>
      <c r="O176" s="495"/>
      <c r="P176" s="495"/>
      <c r="Q176" s="495"/>
      <c r="R176" s="495"/>
      <c r="S176" s="495"/>
      <c r="T176" s="495"/>
      <c r="U176" s="495"/>
    </row>
    <row r="177" spans="1:21" ht="12.75" customHeight="1">
      <c r="A177" s="495"/>
      <c r="B177" s="495"/>
      <c r="C177" s="495"/>
      <c r="D177" s="495"/>
      <c r="E177" s="495"/>
      <c r="F177" s="495"/>
      <c r="G177" s="495"/>
      <c r="H177" s="495"/>
      <c r="I177" s="495"/>
      <c r="J177" s="495"/>
      <c r="K177" s="495"/>
      <c r="L177" s="495"/>
      <c r="M177" s="495"/>
      <c r="N177" s="495"/>
      <c r="O177" s="495"/>
      <c r="P177" s="495"/>
      <c r="Q177" s="495"/>
      <c r="R177" s="495"/>
      <c r="S177" s="495"/>
      <c r="T177" s="495"/>
      <c r="U177" s="495"/>
    </row>
    <row r="178" spans="1:21" ht="12.75" customHeight="1">
      <c r="A178" s="495"/>
      <c r="B178" s="495"/>
      <c r="C178" s="495"/>
      <c r="D178" s="495"/>
      <c r="E178" s="495"/>
      <c r="F178" s="495"/>
      <c r="G178" s="495"/>
      <c r="H178" s="495"/>
      <c r="I178" s="495"/>
      <c r="J178" s="495"/>
      <c r="K178" s="495"/>
      <c r="L178" s="495"/>
      <c r="M178" s="495"/>
      <c r="N178" s="495"/>
      <c r="O178" s="495"/>
      <c r="P178" s="495"/>
      <c r="Q178" s="495"/>
      <c r="R178" s="495"/>
      <c r="S178" s="495"/>
      <c r="T178" s="495"/>
      <c r="U178" s="495"/>
    </row>
    <row r="179" spans="1:21" ht="12.75" customHeight="1">
      <c r="A179" s="495"/>
      <c r="B179" s="495"/>
      <c r="C179" s="495"/>
      <c r="D179" s="495"/>
      <c r="E179" s="495"/>
      <c r="F179" s="495"/>
      <c r="G179" s="495"/>
      <c r="H179" s="495"/>
      <c r="I179" s="495"/>
      <c r="J179" s="495"/>
      <c r="K179" s="495"/>
      <c r="L179" s="495"/>
      <c r="M179" s="495"/>
      <c r="N179" s="495"/>
      <c r="O179" s="495"/>
      <c r="P179" s="495"/>
      <c r="Q179" s="495"/>
      <c r="R179" s="495"/>
      <c r="S179" s="495"/>
      <c r="T179" s="495"/>
      <c r="U179" s="495"/>
    </row>
    <row r="180" spans="1:21" ht="12.75" customHeight="1">
      <c r="A180" s="495"/>
      <c r="B180" s="495"/>
      <c r="C180" s="495"/>
      <c r="D180" s="495"/>
      <c r="E180" s="495"/>
      <c r="F180" s="495"/>
      <c r="G180" s="495"/>
      <c r="H180" s="495"/>
      <c r="I180" s="495"/>
      <c r="J180" s="495"/>
      <c r="K180" s="495"/>
      <c r="L180" s="495"/>
      <c r="M180" s="495"/>
      <c r="N180" s="495"/>
      <c r="O180" s="495"/>
      <c r="P180" s="495"/>
      <c r="Q180" s="495"/>
      <c r="R180" s="495"/>
      <c r="S180" s="495"/>
      <c r="T180" s="495"/>
      <c r="U180" s="495"/>
    </row>
    <row r="181" spans="1:21" ht="12.75" customHeight="1">
      <c r="A181" s="495"/>
      <c r="B181" s="495"/>
      <c r="C181" s="495"/>
      <c r="D181" s="495"/>
      <c r="E181" s="495"/>
      <c r="F181" s="495"/>
      <c r="G181" s="495"/>
      <c r="H181" s="495"/>
      <c r="I181" s="495"/>
      <c r="J181" s="495"/>
      <c r="K181" s="495"/>
      <c r="L181" s="495"/>
      <c r="M181" s="495"/>
      <c r="N181" s="495"/>
      <c r="O181" s="495"/>
      <c r="P181" s="495"/>
      <c r="Q181" s="495"/>
      <c r="R181" s="495"/>
      <c r="S181" s="495"/>
      <c r="T181" s="495"/>
      <c r="U181" s="495"/>
    </row>
    <row r="182" spans="1:21" ht="12.75" customHeight="1">
      <c r="A182" s="495"/>
      <c r="B182" s="495"/>
      <c r="C182" s="495"/>
      <c r="D182" s="495"/>
      <c r="E182" s="495"/>
      <c r="F182" s="495"/>
      <c r="G182" s="495"/>
      <c r="H182" s="495"/>
      <c r="I182" s="495"/>
      <c r="J182" s="495"/>
      <c r="K182" s="495"/>
      <c r="L182" s="495"/>
      <c r="M182" s="495"/>
      <c r="N182" s="495"/>
      <c r="O182" s="495"/>
      <c r="P182" s="495"/>
      <c r="Q182" s="495"/>
      <c r="R182" s="495"/>
      <c r="S182" s="495"/>
      <c r="T182" s="495"/>
      <c r="U182" s="495"/>
    </row>
    <row r="183" spans="1:21" ht="12.75" customHeight="1">
      <c r="A183" s="495"/>
      <c r="B183" s="495"/>
      <c r="C183" s="495"/>
      <c r="D183" s="495"/>
      <c r="E183" s="495"/>
      <c r="F183" s="495"/>
      <c r="G183" s="495"/>
      <c r="H183" s="495"/>
      <c r="I183" s="495"/>
      <c r="J183" s="495"/>
      <c r="K183" s="495"/>
      <c r="L183" s="495"/>
      <c r="M183" s="495"/>
      <c r="N183" s="495"/>
      <c r="O183" s="495"/>
      <c r="P183" s="495"/>
      <c r="Q183" s="495"/>
      <c r="R183" s="495"/>
      <c r="S183" s="495"/>
      <c r="T183" s="495"/>
      <c r="U183" s="495"/>
    </row>
    <row r="184" spans="1:21" ht="12.75" customHeight="1">
      <c r="A184" s="495"/>
      <c r="B184" s="495"/>
      <c r="C184" s="495"/>
      <c r="D184" s="495"/>
      <c r="E184" s="495"/>
      <c r="F184" s="495"/>
      <c r="G184" s="495"/>
      <c r="H184" s="495"/>
      <c r="I184" s="495"/>
      <c r="J184" s="495"/>
      <c r="K184" s="495"/>
      <c r="L184" s="495"/>
      <c r="M184" s="495"/>
      <c r="N184" s="495"/>
      <c r="O184" s="495"/>
      <c r="P184" s="495"/>
      <c r="Q184" s="495"/>
      <c r="R184" s="495"/>
      <c r="S184" s="495"/>
      <c r="T184" s="495"/>
      <c r="U184" s="495"/>
    </row>
    <row r="185" spans="1:21" ht="12.75" customHeight="1">
      <c r="A185" s="495"/>
      <c r="B185" s="495"/>
      <c r="C185" s="495"/>
      <c r="D185" s="495"/>
      <c r="E185" s="495"/>
      <c r="F185" s="495"/>
      <c r="G185" s="495"/>
      <c r="H185" s="495"/>
      <c r="I185" s="495"/>
      <c r="J185" s="495"/>
      <c r="K185" s="495"/>
      <c r="L185" s="495"/>
      <c r="M185" s="495"/>
      <c r="N185" s="495"/>
      <c r="O185" s="495"/>
      <c r="P185" s="495"/>
      <c r="Q185" s="495"/>
      <c r="R185" s="495"/>
      <c r="S185" s="495"/>
      <c r="T185" s="495"/>
      <c r="U185" s="495"/>
    </row>
    <row r="186" spans="1:21" ht="12.75" customHeight="1">
      <c r="A186" s="495"/>
      <c r="B186" s="495"/>
      <c r="C186" s="495"/>
      <c r="D186" s="495"/>
      <c r="E186" s="495"/>
      <c r="F186" s="495"/>
      <c r="G186" s="495"/>
      <c r="H186" s="495"/>
      <c r="I186" s="495"/>
      <c r="J186" s="495"/>
      <c r="K186" s="495"/>
      <c r="L186" s="495"/>
      <c r="M186" s="495"/>
      <c r="N186" s="495"/>
      <c r="O186" s="495"/>
      <c r="P186" s="495"/>
      <c r="Q186" s="495"/>
      <c r="R186" s="495"/>
      <c r="S186" s="495"/>
      <c r="T186" s="495"/>
      <c r="U186" s="495"/>
    </row>
    <row r="187" spans="1:21" ht="12.75" customHeight="1">
      <c r="A187" s="495"/>
      <c r="B187" s="495"/>
      <c r="C187" s="495"/>
      <c r="D187" s="495"/>
      <c r="E187" s="495"/>
      <c r="F187" s="495"/>
      <c r="G187" s="495"/>
      <c r="H187" s="495"/>
      <c r="I187" s="495"/>
      <c r="J187" s="495"/>
      <c r="K187" s="495"/>
      <c r="L187" s="495"/>
      <c r="M187" s="495"/>
      <c r="N187" s="495"/>
      <c r="O187" s="495"/>
      <c r="P187" s="495"/>
      <c r="Q187" s="495"/>
      <c r="R187" s="495"/>
      <c r="S187" s="495"/>
      <c r="T187" s="495"/>
      <c r="U187" s="495"/>
    </row>
    <row r="188" spans="1:21" ht="12.75" customHeight="1">
      <c r="A188" s="495"/>
      <c r="B188" s="495"/>
      <c r="C188" s="495"/>
      <c r="D188" s="495"/>
      <c r="E188" s="495"/>
      <c r="F188" s="495"/>
      <c r="G188" s="495"/>
      <c r="H188" s="495"/>
      <c r="I188" s="495"/>
      <c r="J188" s="495"/>
      <c r="K188" s="495"/>
      <c r="L188" s="495"/>
      <c r="M188" s="495"/>
      <c r="N188" s="495"/>
      <c r="O188" s="495"/>
      <c r="P188" s="495"/>
      <c r="Q188" s="495"/>
      <c r="R188" s="495"/>
      <c r="S188" s="495"/>
      <c r="T188" s="495"/>
      <c r="U188" s="495"/>
    </row>
    <row r="189" spans="1:21" ht="12.75" customHeight="1">
      <c r="A189" s="495"/>
      <c r="B189" s="495"/>
      <c r="C189" s="495"/>
      <c r="D189" s="495"/>
      <c r="E189" s="495"/>
      <c r="F189" s="495"/>
      <c r="G189" s="495"/>
      <c r="H189" s="495"/>
      <c r="I189" s="495"/>
      <c r="J189" s="495"/>
      <c r="K189" s="495"/>
      <c r="L189" s="495"/>
      <c r="M189" s="495"/>
      <c r="N189" s="495"/>
      <c r="O189" s="495"/>
      <c r="P189" s="495"/>
      <c r="Q189" s="495"/>
      <c r="R189" s="495"/>
      <c r="S189" s="495"/>
      <c r="T189" s="495"/>
      <c r="U189" s="495"/>
    </row>
    <row r="190" spans="1:21" ht="12.75" customHeight="1">
      <c r="A190" s="495"/>
      <c r="B190" s="495"/>
      <c r="C190" s="495"/>
      <c r="D190" s="495"/>
      <c r="E190" s="495"/>
      <c r="F190" s="495"/>
      <c r="G190" s="495"/>
      <c r="H190" s="495"/>
      <c r="I190" s="495"/>
      <c r="J190" s="495"/>
      <c r="K190" s="495"/>
      <c r="L190" s="495"/>
      <c r="M190" s="495"/>
      <c r="N190" s="495"/>
      <c r="O190" s="495"/>
      <c r="P190" s="495"/>
      <c r="Q190" s="495"/>
      <c r="R190" s="495"/>
      <c r="S190" s="495"/>
      <c r="T190" s="495"/>
      <c r="U190" s="495"/>
    </row>
    <row r="191" spans="1:21" ht="12.75" customHeight="1">
      <c r="A191" s="495"/>
      <c r="B191" s="495"/>
      <c r="C191" s="495"/>
      <c r="D191" s="495"/>
      <c r="E191" s="495"/>
      <c r="F191" s="495"/>
      <c r="G191" s="495"/>
      <c r="H191" s="495"/>
      <c r="I191" s="495"/>
      <c r="J191" s="495"/>
      <c r="K191" s="495"/>
      <c r="L191" s="495"/>
      <c r="M191" s="495"/>
      <c r="N191" s="495"/>
      <c r="O191" s="495"/>
      <c r="P191" s="495"/>
      <c r="Q191" s="495"/>
      <c r="R191" s="495"/>
      <c r="S191" s="495"/>
      <c r="T191" s="495"/>
      <c r="U191" s="495"/>
    </row>
    <row r="192" spans="1:21" ht="12.75" customHeight="1">
      <c r="A192" s="495"/>
      <c r="B192" s="495"/>
      <c r="C192" s="495"/>
      <c r="D192" s="495"/>
      <c r="E192" s="495"/>
      <c r="F192" s="495"/>
      <c r="G192" s="495"/>
      <c r="H192" s="495"/>
      <c r="I192" s="495"/>
      <c r="J192" s="495"/>
      <c r="K192" s="495"/>
      <c r="L192" s="495"/>
      <c r="M192" s="495"/>
      <c r="N192" s="495"/>
      <c r="O192" s="495"/>
      <c r="P192" s="495"/>
      <c r="Q192" s="495"/>
      <c r="R192" s="495"/>
      <c r="S192" s="495"/>
      <c r="T192" s="495"/>
      <c r="U192" s="495"/>
    </row>
    <row r="193" spans="1:21" ht="12.75" customHeight="1">
      <c r="A193" s="495"/>
      <c r="B193" s="495"/>
      <c r="C193" s="495"/>
      <c r="D193" s="495"/>
      <c r="E193" s="495"/>
      <c r="F193" s="495"/>
      <c r="G193" s="495"/>
      <c r="H193" s="495"/>
      <c r="I193" s="495"/>
      <c r="J193" s="495"/>
      <c r="K193" s="495"/>
      <c r="L193" s="495"/>
      <c r="M193" s="495"/>
      <c r="N193" s="495"/>
      <c r="O193" s="495"/>
      <c r="P193" s="495"/>
      <c r="Q193" s="495"/>
      <c r="R193" s="495"/>
      <c r="S193" s="495"/>
      <c r="T193" s="495"/>
      <c r="U193" s="495"/>
    </row>
    <row r="194" spans="1:21" ht="12.75" customHeight="1">
      <c r="A194" s="495"/>
      <c r="B194" s="495"/>
      <c r="C194" s="495"/>
      <c r="D194" s="495"/>
      <c r="E194" s="495"/>
      <c r="F194" s="495"/>
      <c r="G194" s="495"/>
      <c r="H194" s="495"/>
      <c r="I194" s="495"/>
      <c r="J194" s="495"/>
      <c r="K194" s="495"/>
      <c r="L194" s="495"/>
      <c r="M194" s="495"/>
      <c r="N194" s="495"/>
      <c r="O194" s="495"/>
      <c r="P194" s="495"/>
      <c r="Q194" s="495"/>
      <c r="R194" s="495"/>
      <c r="S194" s="495"/>
      <c r="T194" s="495"/>
      <c r="U194" s="495"/>
    </row>
    <row r="195" spans="1:21" ht="12.75" customHeight="1">
      <c r="A195" s="495"/>
      <c r="B195" s="495"/>
      <c r="C195" s="495"/>
      <c r="D195" s="495"/>
      <c r="E195" s="495"/>
      <c r="F195" s="495"/>
      <c r="G195" s="495"/>
      <c r="H195" s="495"/>
      <c r="I195" s="495"/>
      <c r="J195" s="495"/>
      <c r="K195" s="495"/>
      <c r="L195" s="495"/>
      <c r="M195" s="495"/>
      <c r="N195" s="495"/>
      <c r="O195" s="495"/>
      <c r="P195" s="495"/>
      <c r="Q195" s="495"/>
      <c r="R195" s="495"/>
      <c r="S195" s="495"/>
      <c r="T195" s="495"/>
      <c r="U195" s="495"/>
    </row>
    <row r="196" spans="1:21" ht="12.75" customHeight="1">
      <c r="A196" s="495"/>
      <c r="B196" s="495"/>
      <c r="C196" s="495"/>
      <c r="D196" s="495"/>
      <c r="E196" s="495"/>
      <c r="F196" s="495"/>
      <c r="G196" s="495"/>
      <c r="H196" s="495"/>
      <c r="I196" s="495"/>
      <c r="J196" s="495"/>
      <c r="K196" s="495"/>
      <c r="L196" s="495"/>
      <c r="M196" s="495"/>
      <c r="N196" s="495"/>
      <c r="O196" s="495"/>
      <c r="P196" s="495"/>
      <c r="Q196" s="495"/>
      <c r="R196" s="495"/>
      <c r="S196" s="495"/>
      <c r="T196" s="495"/>
      <c r="U196" s="495"/>
    </row>
    <row r="197" spans="1:21" ht="12.75" customHeight="1">
      <c r="A197" s="495"/>
      <c r="B197" s="495"/>
      <c r="C197" s="495"/>
      <c r="D197" s="495"/>
      <c r="E197" s="495"/>
      <c r="F197" s="495"/>
      <c r="G197" s="495"/>
      <c r="H197" s="495"/>
      <c r="I197" s="495"/>
      <c r="J197" s="495"/>
      <c r="K197" s="495"/>
      <c r="L197" s="495"/>
      <c r="M197" s="495"/>
      <c r="N197" s="495"/>
      <c r="O197" s="495"/>
      <c r="P197" s="495"/>
      <c r="Q197" s="495"/>
      <c r="R197" s="495"/>
      <c r="S197" s="495"/>
      <c r="T197" s="495"/>
      <c r="U197" s="495"/>
    </row>
    <row r="198" spans="1:21" ht="12.75" customHeight="1">
      <c r="A198" s="495"/>
      <c r="B198" s="495"/>
      <c r="C198" s="495"/>
      <c r="D198" s="495"/>
      <c r="E198" s="495"/>
      <c r="F198" s="495"/>
      <c r="G198" s="495"/>
      <c r="H198" s="495"/>
      <c r="I198" s="495"/>
      <c r="J198" s="495"/>
      <c r="K198" s="495"/>
      <c r="L198" s="495"/>
      <c r="M198" s="495"/>
      <c r="N198" s="495"/>
      <c r="O198" s="495"/>
      <c r="P198" s="495"/>
      <c r="Q198" s="495"/>
      <c r="R198" s="495"/>
      <c r="S198" s="495"/>
      <c r="T198" s="495"/>
      <c r="U198" s="495"/>
    </row>
    <row r="199" spans="1:21" ht="12.75" customHeight="1">
      <c r="A199" s="495"/>
      <c r="B199" s="495"/>
      <c r="C199" s="495"/>
      <c r="D199" s="495"/>
      <c r="E199" s="495"/>
      <c r="F199" s="495"/>
      <c r="G199" s="495"/>
      <c r="H199" s="495"/>
      <c r="I199" s="495"/>
      <c r="J199" s="495"/>
      <c r="K199" s="495"/>
      <c r="L199" s="495"/>
      <c r="M199" s="495"/>
      <c r="N199" s="495"/>
      <c r="O199" s="495"/>
      <c r="P199" s="495"/>
      <c r="Q199" s="495"/>
      <c r="R199" s="495"/>
      <c r="S199" s="495"/>
      <c r="T199" s="495"/>
      <c r="U199" s="495"/>
    </row>
    <row r="200" spans="1:21" ht="12.75" customHeight="1">
      <c r="A200" s="495"/>
      <c r="B200" s="495"/>
      <c r="C200" s="495"/>
      <c r="D200" s="495"/>
      <c r="E200" s="495"/>
      <c r="F200" s="495"/>
      <c r="G200" s="495"/>
      <c r="H200" s="495"/>
      <c r="I200" s="495"/>
      <c r="J200" s="495"/>
      <c r="K200" s="495"/>
      <c r="L200" s="495"/>
      <c r="M200" s="495"/>
      <c r="N200" s="495"/>
      <c r="O200" s="495"/>
      <c r="P200" s="495"/>
      <c r="Q200" s="495"/>
      <c r="R200" s="495"/>
      <c r="S200" s="495"/>
      <c r="T200" s="495"/>
      <c r="U200" s="495"/>
    </row>
    <row r="201" spans="1:21" ht="12.75" customHeight="1">
      <c r="A201" s="495"/>
      <c r="B201" s="495"/>
      <c r="C201" s="495"/>
      <c r="D201" s="495"/>
      <c r="E201" s="495"/>
      <c r="F201" s="495"/>
      <c r="G201" s="495"/>
      <c r="H201" s="495"/>
      <c r="I201" s="495"/>
      <c r="J201" s="495"/>
      <c r="K201" s="495"/>
      <c r="L201" s="495"/>
      <c r="M201" s="495"/>
      <c r="N201" s="495"/>
      <c r="O201" s="495"/>
      <c r="P201" s="495"/>
      <c r="Q201" s="495"/>
      <c r="R201" s="495"/>
      <c r="S201" s="495"/>
      <c r="T201" s="495"/>
      <c r="U201" s="495"/>
    </row>
    <row r="202" spans="1:21" ht="12.75" customHeight="1">
      <c r="A202" s="495"/>
      <c r="B202" s="495"/>
      <c r="C202" s="495"/>
      <c r="D202" s="495"/>
      <c r="E202" s="495"/>
      <c r="F202" s="495"/>
      <c r="G202" s="495"/>
      <c r="H202" s="495"/>
      <c r="I202" s="495"/>
      <c r="J202" s="495"/>
      <c r="K202" s="495"/>
      <c r="L202" s="495"/>
      <c r="M202" s="495"/>
      <c r="N202" s="495"/>
      <c r="O202" s="495"/>
      <c r="P202" s="495"/>
      <c r="Q202" s="495"/>
      <c r="R202" s="495"/>
      <c r="S202" s="495"/>
      <c r="T202" s="495"/>
      <c r="U202" s="495"/>
    </row>
    <row r="203" spans="1:21" ht="12.75" customHeight="1">
      <c r="A203" s="495"/>
      <c r="B203" s="495"/>
      <c r="C203" s="495"/>
      <c r="D203" s="495"/>
      <c r="E203" s="495"/>
      <c r="F203" s="495"/>
      <c r="G203" s="495"/>
      <c r="H203" s="495"/>
      <c r="I203" s="495"/>
      <c r="J203" s="495"/>
      <c r="K203" s="495"/>
      <c r="L203" s="495"/>
      <c r="M203" s="495"/>
      <c r="N203" s="495"/>
      <c r="O203" s="495"/>
      <c r="P203" s="495"/>
      <c r="Q203" s="495"/>
      <c r="R203" s="495"/>
      <c r="S203" s="495"/>
      <c r="T203" s="495"/>
      <c r="U203" s="495"/>
    </row>
    <row r="204" spans="1:21" ht="12.75" customHeight="1">
      <c r="A204" s="495"/>
      <c r="B204" s="495"/>
      <c r="C204" s="495"/>
      <c r="D204" s="495"/>
      <c r="E204" s="495"/>
      <c r="F204" s="495"/>
      <c r="G204" s="495"/>
      <c r="H204" s="495"/>
      <c r="I204" s="495"/>
      <c r="J204" s="495"/>
      <c r="K204" s="495"/>
      <c r="L204" s="495"/>
      <c r="M204" s="495"/>
      <c r="N204" s="495"/>
      <c r="O204" s="495"/>
      <c r="P204" s="495"/>
      <c r="Q204" s="495"/>
      <c r="R204" s="495"/>
      <c r="S204" s="495"/>
      <c r="T204" s="495"/>
      <c r="U204" s="495"/>
    </row>
    <row r="205" spans="1:21" ht="12.75" customHeight="1">
      <c r="A205" s="495"/>
      <c r="B205" s="495"/>
      <c r="C205" s="495"/>
      <c r="D205" s="495"/>
      <c r="E205" s="495"/>
      <c r="F205" s="495"/>
      <c r="G205" s="495"/>
      <c r="H205" s="495"/>
      <c r="I205" s="495"/>
      <c r="J205" s="495"/>
      <c r="K205" s="495"/>
      <c r="L205" s="495"/>
      <c r="M205" s="495"/>
      <c r="N205" s="495"/>
      <c r="O205" s="495"/>
      <c r="P205" s="495"/>
      <c r="Q205" s="495"/>
      <c r="R205" s="495"/>
      <c r="S205" s="495"/>
      <c r="T205" s="495"/>
      <c r="U205" s="495"/>
    </row>
    <row r="206" spans="1:21" ht="12.75" customHeight="1">
      <c r="A206" s="495"/>
      <c r="B206" s="495"/>
      <c r="C206" s="495"/>
      <c r="D206" s="495"/>
      <c r="E206" s="495"/>
      <c r="F206" s="495"/>
      <c r="G206" s="495"/>
      <c r="H206" s="495"/>
      <c r="I206" s="495"/>
      <c r="J206" s="495"/>
      <c r="K206" s="495"/>
      <c r="L206" s="495"/>
      <c r="M206" s="495"/>
      <c r="N206" s="495"/>
      <c r="O206" s="495"/>
      <c r="P206" s="495"/>
      <c r="Q206" s="495"/>
      <c r="R206" s="495"/>
      <c r="S206" s="495"/>
      <c r="T206" s="495"/>
      <c r="U206" s="495"/>
    </row>
    <row r="207" spans="1:21" ht="12.75" customHeight="1">
      <c r="A207" s="495"/>
      <c r="B207" s="495"/>
      <c r="C207" s="495"/>
      <c r="D207" s="495"/>
      <c r="E207" s="495"/>
      <c r="F207" s="495"/>
      <c r="G207" s="495"/>
      <c r="H207" s="495"/>
      <c r="I207" s="495"/>
      <c r="J207" s="495"/>
      <c r="K207" s="495"/>
      <c r="L207" s="495"/>
      <c r="M207" s="495"/>
      <c r="N207" s="495"/>
      <c r="O207" s="495"/>
      <c r="P207" s="495"/>
      <c r="Q207" s="495"/>
      <c r="R207" s="495"/>
      <c r="S207" s="495"/>
      <c r="T207" s="495"/>
      <c r="U207" s="495"/>
    </row>
    <row r="208" spans="1:21" ht="12.75" customHeight="1">
      <c r="A208" s="495"/>
      <c r="B208" s="495"/>
      <c r="C208" s="495"/>
      <c r="D208" s="495"/>
      <c r="E208" s="495"/>
      <c r="F208" s="495"/>
      <c r="G208" s="495"/>
      <c r="H208" s="495"/>
      <c r="I208" s="495"/>
      <c r="J208" s="495"/>
      <c r="K208" s="495"/>
      <c r="L208" s="495"/>
      <c r="M208" s="495"/>
      <c r="N208" s="495"/>
      <c r="O208" s="495"/>
      <c r="P208" s="495"/>
      <c r="Q208" s="495"/>
      <c r="R208" s="495"/>
      <c r="S208" s="495"/>
      <c r="T208" s="495"/>
      <c r="U208" s="495"/>
    </row>
    <row r="209" spans="1:21" ht="12.75" customHeight="1">
      <c r="A209" s="495"/>
      <c r="B209" s="495"/>
      <c r="C209" s="495"/>
      <c r="D209" s="495"/>
      <c r="E209" s="495"/>
      <c r="F209" s="495"/>
      <c r="G209" s="495"/>
      <c r="H209" s="495"/>
      <c r="I209" s="495"/>
      <c r="J209" s="495"/>
      <c r="K209" s="495"/>
      <c r="L209" s="495"/>
      <c r="M209" s="495"/>
      <c r="N209" s="495"/>
      <c r="O209" s="495"/>
      <c r="P209" s="495"/>
      <c r="Q209" s="495"/>
      <c r="R209" s="495"/>
      <c r="S209" s="495"/>
      <c r="T209" s="495"/>
      <c r="U209" s="495"/>
    </row>
    <row r="210" spans="1:21" ht="12.75" customHeight="1">
      <c r="A210" s="495"/>
      <c r="B210" s="495"/>
      <c r="C210" s="495"/>
      <c r="D210" s="495"/>
      <c r="E210" s="495"/>
      <c r="F210" s="495"/>
      <c r="G210" s="495"/>
      <c r="H210" s="495"/>
      <c r="I210" s="495"/>
      <c r="J210" s="495"/>
      <c r="K210" s="495"/>
      <c r="L210" s="495"/>
      <c r="M210" s="495"/>
      <c r="N210" s="495"/>
      <c r="O210" s="495"/>
      <c r="P210" s="495"/>
      <c r="Q210" s="495"/>
      <c r="R210" s="495"/>
      <c r="S210" s="495"/>
      <c r="T210" s="495"/>
      <c r="U210" s="495"/>
    </row>
    <row r="211" spans="1:21" ht="12.75" customHeight="1">
      <c r="A211" s="495"/>
      <c r="B211" s="495"/>
      <c r="C211" s="495"/>
      <c r="D211" s="495"/>
      <c r="E211" s="495"/>
      <c r="F211" s="495"/>
      <c r="G211" s="495"/>
      <c r="H211" s="495"/>
      <c r="I211" s="495"/>
      <c r="J211" s="495"/>
      <c r="K211" s="495"/>
      <c r="L211" s="495"/>
      <c r="M211" s="495"/>
      <c r="N211" s="495"/>
      <c r="O211" s="495"/>
      <c r="P211" s="495"/>
      <c r="Q211" s="495"/>
      <c r="R211" s="495"/>
      <c r="S211" s="495"/>
      <c r="T211" s="495"/>
      <c r="U211" s="495"/>
    </row>
    <row r="212" spans="1:21" ht="12.75" customHeight="1">
      <c r="A212" s="495"/>
      <c r="B212" s="495"/>
      <c r="C212" s="495"/>
      <c r="D212" s="495"/>
      <c r="E212" s="495"/>
      <c r="F212" s="495"/>
      <c r="G212" s="495"/>
      <c r="H212" s="495"/>
      <c r="I212" s="495"/>
      <c r="J212" s="495"/>
      <c r="K212" s="495"/>
      <c r="L212" s="495"/>
      <c r="M212" s="495"/>
      <c r="N212" s="495"/>
      <c r="O212" s="495"/>
      <c r="P212" s="495"/>
      <c r="Q212" s="495"/>
      <c r="R212" s="495"/>
      <c r="S212" s="495"/>
      <c r="T212" s="495"/>
      <c r="U212" s="495"/>
    </row>
    <row r="213" spans="1:21" ht="12.75" customHeight="1">
      <c r="A213" s="495"/>
      <c r="B213" s="495"/>
      <c r="C213" s="495"/>
      <c r="D213" s="495"/>
      <c r="E213" s="495"/>
      <c r="F213" s="495"/>
      <c r="G213" s="495"/>
      <c r="H213" s="495"/>
      <c r="I213" s="495"/>
      <c r="J213" s="495"/>
      <c r="K213" s="495"/>
      <c r="L213" s="495"/>
      <c r="M213" s="495"/>
      <c r="N213" s="495"/>
      <c r="O213" s="495"/>
      <c r="P213" s="495"/>
      <c r="Q213" s="495"/>
      <c r="R213" s="495"/>
      <c r="S213" s="495"/>
      <c r="T213" s="495"/>
      <c r="U213" s="495"/>
    </row>
    <row r="214" spans="1:21" ht="12.75" customHeight="1">
      <c r="A214" s="495"/>
      <c r="B214" s="495"/>
      <c r="C214" s="495"/>
      <c r="D214" s="495"/>
      <c r="E214" s="495"/>
      <c r="F214" s="495"/>
      <c r="G214" s="495"/>
      <c r="H214" s="495"/>
      <c r="I214" s="495"/>
      <c r="J214" s="495"/>
      <c r="K214" s="495"/>
      <c r="L214" s="495"/>
      <c r="M214" s="495"/>
      <c r="N214" s="495"/>
      <c r="O214" s="495"/>
      <c r="P214" s="495"/>
      <c r="Q214" s="495"/>
      <c r="R214" s="495"/>
      <c r="S214" s="495"/>
      <c r="T214" s="495"/>
      <c r="U214" s="495"/>
    </row>
    <row r="215" spans="1:21" ht="12.75" customHeight="1">
      <c r="A215" s="495"/>
      <c r="B215" s="495"/>
      <c r="C215" s="495"/>
      <c r="D215" s="495"/>
      <c r="E215" s="495"/>
      <c r="F215" s="495"/>
      <c r="G215" s="495"/>
      <c r="H215" s="495"/>
      <c r="I215" s="495"/>
      <c r="J215" s="495"/>
      <c r="K215" s="495"/>
      <c r="L215" s="495"/>
      <c r="M215" s="495"/>
      <c r="N215" s="495"/>
      <c r="O215" s="495"/>
      <c r="P215" s="495"/>
      <c r="Q215" s="495"/>
      <c r="R215" s="495"/>
      <c r="S215" s="495"/>
      <c r="T215" s="495"/>
      <c r="U215" s="495"/>
    </row>
    <row r="216" spans="1:21" ht="12.75" customHeight="1">
      <c r="A216" s="495"/>
      <c r="B216" s="495"/>
      <c r="C216" s="495"/>
      <c r="D216" s="495"/>
      <c r="E216" s="495"/>
      <c r="F216" s="495"/>
      <c r="G216" s="495"/>
      <c r="H216" s="495"/>
      <c r="I216" s="495"/>
      <c r="J216" s="495"/>
      <c r="K216" s="495"/>
      <c r="L216" s="495"/>
      <c r="M216" s="495"/>
      <c r="N216" s="495"/>
      <c r="O216" s="495"/>
      <c r="P216" s="495"/>
      <c r="Q216" s="495"/>
      <c r="R216" s="495"/>
      <c r="S216" s="495"/>
      <c r="T216" s="495"/>
      <c r="U216" s="495"/>
    </row>
    <row r="217" spans="1:21" ht="12.75" customHeight="1">
      <c r="A217" s="495"/>
      <c r="B217" s="495"/>
      <c r="C217" s="495"/>
      <c r="D217" s="495"/>
      <c r="E217" s="495"/>
      <c r="F217" s="495"/>
      <c r="G217" s="495"/>
      <c r="H217" s="495"/>
      <c r="I217" s="495"/>
      <c r="J217" s="495"/>
      <c r="K217" s="495"/>
      <c r="L217" s="495"/>
      <c r="M217" s="495"/>
      <c r="N217" s="495"/>
      <c r="O217" s="495"/>
      <c r="P217" s="495"/>
      <c r="Q217" s="495"/>
      <c r="R217" s="495"/>
      <c r="S217" s="495"/>
      <c r="T217" s="495"/>
      <c r="U217" s="495"/>
    </row>
    <row r="218" spans="1:21" ht="12.75" customHeight="1">
      <c r="A218" s="495"/>
      <c r="B218" s="495"/>
      <c r="C218" s="495"/>
      <c r="D218" s="495"/>
      <c r="E218" s="495"/>
      <c r="F218" s="495"/>
      <c r="G218" s="495"/>
      <c r="H218" s="495"/>
      <c r="I218" s="495"/>
      <c r="J218" s="495"/>
      <c r="K218" s="495"/>
      <c r="L218" s="495"/>
      <c r="M218" s="495"/>
      <c r="N218" s="495"/>
      <c r="O218" s="495"/>
      <c r="P218" s="495"/>
      <c r="Q218" s="495"/>
      <c r="R218" s="495"/>
      <c r="S218" s="495"/>
      <c r="T218" s="495"/>
      <c r="U218" s="495"/>
    </row>
    <row r="219" spans="1:21" ht="12.75" customHeight="1">
      <c r="A219" s="495"/>
      <c r="B219" s="495"/>
      <c r="C219" s="495"/>
      <c r="D219" s="495"/>
      <c r="E219" s="495"/>
      <c r="F219" s="495"/>
      <c r="G219" s="495"/>
      <c r="H219" s="495"/>
      <c r="I219" s="495"/>
      <c r="J219" s="495"/>
      <c r="K219" s="495"/>
      <c r="L219" s="495"/>
      <c r="M219" s="495"/>
      <c r="N219" s="495"/>
      <c r="O219" s="495"/>
      <c r="P219" s="495"/>
      <c r="Q219" s="495"/>
      <c r="R219" s="495"/>
      <c r="S219" s="495"/>
      <c r="T219" s="495"/>
      <c r="U219" s="495"/>
    </row>
    <row r="220" spans="1:21" ht="12.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row>
    <row r="221" spans="1:21" ht="12.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row>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Riesg Gestión </vt:lpstr>
      <vt:lpstr>Riesg Corrupc</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Daniela Rojas Gutierrez</dc:creator>
  <cp:lastModifiedBy>Daniela Gisell Castro Jiménez</cp:lastModifiedBy>
  <dcterms:created xsi:type="dcterms:W3CDTF">2022-02-16T01:14:43Z</dcterms:created>
  <dcterms:modified xsi:type="dcterms:W3CDTF">2025-01-03T19:15:33Z</dcterms:modified>
</cp:coreProperties>
</file>