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ruizn\Downloads\"/>
    </mc:Choice>
  </mc:AlternateContent>
  <xr:revisionPtr revIDLastSave="0" documentId="8_{011FEB4E-8B21-4F8A-A29F-199333B06722}" xr6:coauthVersionLast="47" xr6:coauthVersionMax="47" xr10:uidLastSave="{00000000-0000-0000-0000-000000000000}"/>
  <bookViews>
    <workbookView xWindow="-108" yWindow="-108" windowWidth="23256" windowHeight="12456" xr2:uid="{00000000-000D-0000-FFFF-FFFF00000000}"/>
  </bookViews>
  <sheets>
    <sheet name="14251 CB-0402F  PLAN DE MEJO..." sheetId="1" r:id="rId1"/>
    <sheet name="Tabla 2" sheetId="3" r:id="rId2"/>
    <sheet name="Tabla 1" sheetId="4" r:id="rId3"/>
    <sheet name="14252 CB-0402M  PLAN DE MEJO..." sheetId="2" state="hidden" r:id="rId4"/>
  </sheets>
  <definedNames>
    <definedName name="_xlnm._FilterDatabase" localSheetId="0" hidden="1">'14251 CB-0402F  PLAN DE MEJO...'!$A$10:$U$25</definedName>
  </definedNames>
  <calcPr calcId="181029"/>
  <pivotCaches>
    <pivotCache cacheId="1" r:id="rId5"/>
  </pivotCaches>
</workbook>
</file>

<file path=xl/calcChain.xml><?xml version="1.0" encoding="utf-8"?>
<calcChain xmlns="http://schemas.openxmlformats.org/spreadsheetml/2006/main">
  <c r="D57" i="4" l="1"/>
  <c r="D56" i="4"/>
  <c r="D55" i="4"/>
  <c r="D54" i="4"/>
  <c r="D53" i="4"/>
  <c r="D52" i="4"/>
  <c r="D51" i="4"/>
  <c r="D50" i="4"/>
  <c r="D49" i="4"/>
  <c r="D48" i="4"/>
  <c r="D47" i="3"/>
  <c r="D46" i="3"/>
  <c r="D45" i="3"/>
  <c r="D44" i="3"/>
  <c r="D43" i="3"/>
  <c r="D42" i="3"/>
  <c r="D41" i="3"/>
  <c r="D40" i="3"/>
  <c r="D39" i="3"/>
</calcChain>
</file>

<file path=xl/sharedStrings.xml><?xml version="1.0" encoding="utf-8"?>
<sst xmlns="http://schemas.openxmlformats.org/spreadsheetml/2006/main" count="358" uniqueCount="203">
  <si>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</si>
  <si>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</si>
  <si>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</si>
  <si>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</si>
  <si>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</si>
  <si>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</si>
  <si>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</si>
  <si>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</si>
  <si>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</si>
  <si>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</si>
  <si>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</si>
  <si>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</si>
  <si>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</si>
  <si>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</si>
  <si>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</si>
  <si>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</si>
  <si>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</si>
  <si>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</si>
  <si>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</si>
  <si>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</si>
  <si>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</si>
  <si>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</si>
  <si>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</si>
  <si>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</si>
  <si>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</si>
  <si>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</si>
  <si>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</si>
  <si>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</si>
  <si>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</si>
  <si>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</si>
  <si>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</si>
  <si>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</si>
  <si>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</si>
  <si>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</si>
  <si>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</si>
  <si>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</si>
  <si>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</si>
  <si>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</si>
  <si>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</si>
  <si>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</si>
  <si>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</si>
  <si>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</si>
  <si>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</si>
  <si>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</si>
  <si>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</si>
  <si>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</si>
  <si>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</si>
  <si>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</si>
  <si>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</si>
  <si>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</si>
  <si>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</si>
  <si>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</si>
  <si>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</si>
  <si>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</si>
  <si>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En Notas a los Estados Financieros a 31 de diciembre de 2022 y 2023, no se consignaron las revelaciones con la información detallada, suficiente y de calidad, necesaria para la total comprensión del manejo contable del reconocimiento, medición inicial y medición posterior de la cuenta 1110- efectivo y equivalentes al efectivo</t>
  </si>
  <si>
    <t>En nota contable 5.1 se señala: “Con corte a 31 de diciembre de 2023, el Instituto no presentó saldos en los depósitos financieros, en razón al retorno de recursos en el mes de octubre de 2023 a la Secretaría de Hacienda Distrital, dando cumplimiento a la política distrital de centralización de los recursos de Tesorería a través de la Dirección Distrital de Tesorería.”</t>
  </si>
  <si>
    <t>En algunos informes de ejecución financiera no se registra saldo al cierre de la vigencia 2022 y en otros el valor difiere del reportado en el auxiliar contable.
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t>
  </si>
  <si>
    <t>Verificado en el auxiliar los movimientos de las subcuentas que conforman el grupo 2511- beneficio a empleados a corto plazo, se observaron registros contrarios a la naturaleza de las subcuentas en las provisiones. el cual denota incumplimiento al marco conceptual para la preparación y presentación de información financiera.</t>
  </si>
  <si>
    <t>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Presupuestal La publicación en el SECOP de los Documentos del Proceso y los actos administrativos del Proceso de Contratación, dentro de los tres (3) días siguientes a su expedición.</t>
  </si>
  <si>
    <t>En el convenio No. 120 de 2022 no se encontró una estructuración clara de costos de cada uno de los ítems descritos en la necesidad a contratar, pues se precisaron actividades globales.
La entrega de elementos, sin establecer ningún tipo de control, seguimiento y evaluación, implica que a la fecha no se tenga certeza de la utilización de los elementos constitutivos de los kits o, tan siquiera, del cumplimiento de lafinalidad de su entrega</t>
  </si>
  <si>
    <t>Se evidencia dificultades en la supervisión del convenio, pues al no existir requerimientos previos, cotizaciones y documentos formales sobre su justificación y realización, resulta complejo llevar a cabo una supervisión real, completa e integral de los recursos asignados a esta última actividad.</t>
  </si>
  <si>
    <t>Al revisar el contenido de la factura anulada No. 19138 emitida el 11 de agosto, por un valor de $ 1.339.905, se concluye que el concepto a cobrar son consejos directivos del IDEP;sin embargo, no existe relación alguna entre la naturaleza del consejo directivo y el objeto contractual
No sexisten controles en la supervisión del contrato del todo adecuados, pues de ser así, en esta etapa previa de concertación y aprobación de eventos, no se hubiese aceptado la realización de un evento de esta naturaleza</t>
  </si>
  <si>
    <t>Se evidenció que en el contrato de Arrendamiento No. 53 de 2022, el documento de estudio de mercado y análisis del sector de la contratación celebrada contiene un error en la unidad de medida del bien inmueble tomado como mejor opción por sus condiciones físicas y área, se relató a lo largo de todo el documento, que el predio contaba con 515.62 mts2.
Sin embargo, al cotejar los documentos base del estudio de mercado, esto es, certificado de libertad y tradición, como la escritura pública del predio, se evidencia que los 515.62 tomados como metros cuadrados, son realmente varas cuadradas. lo que significa que se omitió hacer la correspondiente conversión de varas a metros para obtener la extensión superficiaria real del predio y evitar incurrir en un error de medida respecto del análisis que adelantaron frente a dos predios más con los que se comparó el inmueble seleccionado.</t>
  </si>
  <si>
    <t>3.2.1.1</t>
  </si>
  <si>
    <t>3.2.1.2</t>
  </si>
  <si>
    <t>3.2.1.3</t>
  </si>
  <si>
    <t>3.2.1.4</t>
  </si>
  <si>
    <t>3.2.1.6</t>
  </si>
  <si>
    <t>3.2.2.1</t>
  </si>
  <si>
    <t>3.4.2.1</t>
  </si>
  <si>
    <t>3.4.2.2</t>
  </si>
  <si>
    <t>3.4.2.3</t>
  </si>
  <si>
    <t>3.4.2.4</t>
  </si>
  <si>
    <t>3.4.2.6</t>
  </si>
  <si>
    <t xml:space="preserve">Acta realizada </t>
  </si>
  <si>
    <t>Acta mesa de trabajo</t>
  </si>
  <si>
    <t>Capacitación realizada</t>
  </si>
  <si>
    <t>Formato implementado</t>
  </si>
  <si>
    <t>Nota Estados Financieros actualizada</t>
  </si>
  <si>
    <t>Formato firmado</t>
  </si>
  <si>
    <t>No. Convenios suscritos/No. Convenios revisados</t>
  </si>
  <si>
    <t xml:space="preserve"> Convenios suscritos</t>
  </si>
  <si>
    <t>Contratos suscritos</t>
  </si>
  <si>
    <t>Subdirección Administrativa y Financiera</t>
  </si>
  <si>
    <t>Llevar a cabo la verificación del objeto y las actividades a contratar a través del convenio de capacitación y bienestar del personal, diseñando un formato para la aprobación previa de las actividades a ejecutar en el desarrollo del objeto a contratar.</t>
  </si>
  <si>
    <t>Estudios previos y formato eléctronico firmado</t>
  </si>
  <si>
    <t>No. contratos suscritos/No. contratos revisados</t>
  </si>
  <si>
    <t>Oficina júridica - Subdirección Administrativa y Financiera</t>
  </si>
  <si>
    <t>FILA_2</t>
  </si>
  <si>
    <t>FILA_3</t>
  </si>
  <si>
    <t>FILA_4</t>
  </si>
  <si>
    <t>FILA_5</t>
  </si>
  <si>
    <t>FILA_6</t>
  </si>
  <si>
    <t>FILA_7</t>
  </si>
  <si>
    <t>FILA_8</t>
  </si>
  <si>
    <t>FILA_9</t>
  </si>
  <si>
    <t>FILA_10</t>
  </si>
  <si>
    <t>FILA_11</t>
  </si>
  <si>
    <t>FILA_12</t>
  </si>
  <si>
    <t>FILA_13</t>
  </si>
  <si>
    <t>FILA_14</t>
  </si>
  <si>
    <t>FILA_15</t>
  </si>
  <si>
    <t>Subdirección académica.</t>
  </si>
  <si>
    <t>Cronograma elaborado.</t>
  </si>
  <si>
    <t>Formato actualizado.</t>
  </si>
  <si>
    <t>Documentos entregados</t>
  </si>
  <si>
    <t>Profesional Especiallizado - Profesional Especiallizado - Contador</t>
  </si>
  <si>
    <t>Profesional Especiallizado - Profesional Especiallizado - Contador y Tesorero</t>
  </si>
  <si>
    <t>Profesional Especiallizado - Profesional Especiallizado - Contador 
Subdirección Administrativa</t>
  </si>
  <si>
    <t>Profesional Especiallizado - Profesional Especiallizado - Contador y Profesional Nomina</t>
  </si>
  <si>
    <t>Profesional Especiallizado Contador.</t>
  </si>
  <si>
    <t>Oficina Jurídica</t>
  </si>
  <si>
    <t>No. Convenios suscritos= No. De mesas de trabajo realizadas.</t>
  </si>
  <si>
    <t xml:space="preserve">Formato elaborado </t>
  </si>
  <si>
    <t>Para este hallazgo se establecen las acciones de mejora de los hallazgos:  3.2.1.1; 3.2.1.2; 3.2.1.3 y 3.2.1.6</t>
  </si>
  <si>
    <t>Diseñar e implementar un formato de seguimiento de cargue de información y soportes en la plataforma del secop II correspondiente a los contratos.</t>
  </si>
  <si>
    <r>
      <t xml:space="preserve"> Modificar la estructura de las notas en los Estados Financieros a fin de consignar la información detallada  cumpliendo con las políticas contables definidas por </t>
    </r>
    <r>
      <rPr>
        <sz val="11"/>
        <rFont val="Calibri (Cuerpo)"/>
      </rPr>
      <t>la</t>
    </r>
    <r>
      <rPr>
        <sz val="11"/>
        <rFont val="Calibri"/>
        <family val="2"/>
        <scheme val="minor"/>
      </rPr>
      <t xml:space="preserve"> entidad y de acuerdo con principios contables  generalmente aceptados. </t>
    </r>
    <r>
      <rPr>
        <sz val="11"/>
        <rFont val="Calibri (Cuerpo)"/>
      </rPr>
      <t>Así mismo</t>
    </r>
    <r>
      <rPr>
        <sz val="11"/>
        <rFont val="Calibri"/>
        <family val="2"/>
        <scheme val="minor"/>
      </rPr>
      <t xml:space="preserve"> </t>
    </r>
    <r>
      <rPr>
        <sz val="11"/>
        <rFont val="Calibri (Cuerpo)"/>
      </rPr>
      <t>incorporar</t>
    </r>
    <r>
      <rPr>
        <sz val="11"/>
        <rFont val="Calibri"/>
        <family val="2"/>
        <scheme val="minor"/>
      </rPr>
      <t xml:space="preserve"> la política de medición inicial y medición posterior del rubro, </t>
    </r>
    <r>
      <rPr>
        <sz val="11"/>
        <rFont val="Calibri (Cuerpo)"/>
      </rPr>
      <t>y</t>
    </r>
    <r>
      <rPr>
        <sz val="11"/>
        <rFont val="Calibri"/>
        <family val="2"/>
        <scheme val="minor"/>
      </rPr>
      <t xml:space="preserve"> el análisis pormenorizado de las variaciones de una vigencia a la otra.</t>
    </r>
  </si>
  <si>
    <r>
      <rPr>
        <sz val="11"/>
        <rFont val="Calibri (Cuerpo)"/>
      </rPr>
      <t>Realizar</t>
    </r>
    <r>
      <rPr>
        <sz val="11"/>
        <rFont val="Calibri"/>
        <family val="2"/>
        <scheme val="minor"/>
      </rPr>
      <t xml:space="preserve"> una mesa de trabajo con el tesorero de la entidad para verificar que las notas de los Estados Financieros contengan los criterios de medición y reconocimiento, además de las revelaciones necesarias incorporando la política de medición inicial y medición posterior del rubro, así como el análisis pormenorizado de las variaciones de una vigencia a la otraque garanticen que la información cumple con el Marco Normativo para entidades de Gobierno.</t>
    </r>
  </si>
  <si>
    <r>
      <rPr>
        <sz val="11"/>
        <rFont val="Calibri (Cuerpo)"/>
      </rPr>
      <t>Establecer</t>
    </r>
    <r>
      <rPr>
        <sz val="11"/>
        <rFont val="Calibri"/>
        <family val="2"/>
        <scheme val="minor"/>
      </rPr>
      <t xml:space="preserve"> los tiempos de entrega de los informes de ejecución financiera de los convenios de recursos entregados en Administración a través de memorando, con el cronograma para la recepción de los mismos en la SAF, estableciendo las fechas limites con el fin de dar cumplimiento a la Resolución 411 de 2023 de Contaduria General de la Nación.
</t>
    </r>
  </si>
  <si>
    <r>
      <rPr>
        <sz val="11"/>
        <rFont val="Calibri (Cuerpo)"/>
      </rPr>
      <t>Actualizar</t>
    </r>
    <r>
      <rPr>
        <sz val="11"/>
        <rFont val="Calibri"/>
        <family val="2"/>
        <scheme val="minor"/>
      </rPr>
      <t xml:space="preserve"> el formato informe de ejecución financiera de recursos entregados en administración.  FT-GF-14-22.</t>
    </r>
  </si>
  <si>
    <r>
      <rPr>
        <sz val="11"/>
        <rFont val="Calibri (Cuerpo)"/>
      </rPr>
      <t>Entregar</t>
    </r>
    <r>
      <rPr>
        <sz val="11"/>
        <rFont val="Calibri"/>
        <family val="2"/>
        <scheme val="minor"/>
      </rPr>
      <t xml:space="preserve"> la guía y el formato FT-GF-14-22  con radicado para la presentacion de los informes de ejecución de los convenios suscritos por concepto de recursos entregados en administración. </t>
    </r>
  </si>
  <si>
    <r>
      <rPr>
        <sz val="11"/>
        <rFont val="Calibri (Cuerpo)"/>
      </rPr>
      <t xml:space="preserve">Detallar en </t>
    </r>
    <r>
      <rPr>
        <sz val="11"/>
        <rFont val="Calibri"/>
        <family val="2"/>
        <scheme val="minor"/>
      </rPr>
      <t>la nota de la cuenta 1908- Recursos entregados en administracion de los estados financieros: El nombre de la entidad asociada, el número del convenio, fecha de inicio, valor entregado, fecha del ultimo informe allegado a la Subdirección Administrativa y Financiera, el valor amortizado durante el año y el saldo a 31 de diciembre. (Anual)</t>
    </r>
  </si>
  <si>
    <r>
      <rPr>
        <sz val="11"/>
        <rFont val="Calibri (Cuerpo)"/>
      </rPr>
      <t>Llevar</t>
    </r>
    <r>
      <rPr>
        <sz val="11"/>
        <rFont val="Calibri"/>
        <family val="2"/>
        <scheme val="minor"/>
      </rPr>
      <t xml:space="preserve"> a cabo una revisión mensual de los ajustes (débitos) a las prestaciones sociales a través de un formato preestablecido, de lo cual se dejará constancia por las partes que intervienen en el proceso. (Proceso de nomina y proceso contable)</t>
    </r>
  </si>
  <si>
    <r>
      <t xml:space="preserve"> </t>
    </r>
    <r>
      <rPr>
        <sz val="11"/>
        <rFont val="Calibri (Cuerpo)"/>
      </rPr>
      <t>Cada vez que se presente la necesidad de suscribir un convenio,</t>
    </r>
    <r>
      <rPr>
        <sz val="11"/>
        <rFont val="Calibri"/>
        <family val="2"/>
        <scheme val="minor"/>
      </rPr>
      <t xml:space="preserve"> implementar mesa de trabajo interdisciplinar entre área solicitante, oficina jurídica y entidad contratante </t>
    </r>
    <r>
      <rPr>
        <sz val="11"/>
        <rFont val="Calibri (Cuerpo)"/>
      </rPr>
      <t>con el fin de</t>
    </r>
    <r>
      <rPr>
        <sz val="11"/>
        <rFont val="Calibri"/>
        <family val="2"/>
        <scheme val="minor"/>
      </rPr>
      <t xml:space="preserve"> contextualizar y explicar la necesidad de la firma de los documentos </t>
    </r>
    <r>
      <rPr>
        <sz val="11"/>
        <rFont val="Calibri (Cuerpo)"/>
      </rPr>
      <t>en los plazos definidos</t>
    </r>
    <r>
      <rPr>
        <sz val="11"/>
        <rFont val="Calibri"/>
        <family val="2"/>
        <scheme val="minor"/>
      </rPr>
      <t>.</t>
    </r>
  </si>
  <si>
    <r>
      <rPr>
        <sz val="11"/>
        <rFont val="Calibri (Cuerpo)"/>
      </rPr>
      <t xml:space="preserve">Realizar </t>
    </r>
    <r>
      <rPr>
        <sz val="11"/>
        <rFont val="Calibri"/>
        <family val="2"/>
        <scheme val="minor"/>
      </rPr>
      <t xml:space="preserve">capacitación sobre los temas de </t>
    </r>
    <r>
      <rPr>
        <sz val="11"/>
        <rFont val="Calibri (Cuerpo)"/>
      </rPr>
      <t xml:space="preserve">publicación y uso de las plataformas </t>
    </r>
    <r>
      <rPr>
        <sz val="11"/>
        <rFont val="Calibri"/>
        <family val="2"/>
        <scheme val="minor"/>
      </rPr>
      <t xml:space="preserve"> Secop II y tienda virtual_ segundo cuatrimestre de 2024.</t>
    </r>
  </si>
  <si>
    <r>
      <rPr>
        <sz val="11"/>
        <rFont val="Calibri (Cuerpo)"/>
      </rPr>
      <t xml:space="preserve">Definir, en los convenios a celebrarse, </t>
    </r>
    <r>
      <rPr>
        <sz val="11"/>
        <rFont val="Calibri"/>
        <family val="2"/>
        <scheme val="minor"/>
      </rPr>
      <t xml:space="preserve">la estructuración de los costos de las actividades a desarrollar, donde se documente que actividades y/o incentivos se entregarán, </t>
    </r>
    <r>
      <rPr>
        <sz val="11"/>
        <rFont val="Calibri (Cuerpo)"/>
      </rPr>
      <t xml:space="preserve">costos, </t>
    </r>
    <r>
      <rPr>
        <sz val="11"/>
        <rFont val="Calibri"/>
        <family val="2"/>
        <scheme val="minor"/>
      </rPr>
      <t>la metodología para la entrega y población objetivo.</t>
    </r>
  </si>
  <si>
    <r>
      <rPr>
        <sz val="11"/>
        <rFont val="Calibri (Cuerpo)"/>
      </rPr>
      <t>Incorporar en los estudios previos y contratos referentes a</t>
    </r>
    <r>
      <rPr>
        <sz val="11"/>
        <rFont val="Calibri"/>
        <family val="2"/>
        <scheme val="minor"/>
      </rPr>
      <t xml:space="preserve"> bienestar </t>
    </r>
    <r>
      <rPr>
        <sz val="11"/>
        <rFont val="Calibri (Cuerpo)"/>
      </rPr>
      <t>de los funcionarios</t>
    </r>
    <r>
      <rPr>
        <sz val="11"/>
        <rFont val="Calibri"/>
        <family val="2"/>
        <scheme val="minor"/>
      </rPr>
      <t>, el detalle de las necesidades de logística, alimentación y espacios físicos (salones) requeridos para el desarrollo del objeto contractual</t>
    </r>
  </si>
  <si>
    <r>
      <t>Cada vez que se suscriba un contrato de arrendamiento:
Dentro de la estructuración de</t>
    </r>
    <r>
      <rPr>
        <sz val="11"/>
        <rFont val="Calibri (Cuerpo)"/>
      </rPr>
      <t>l proceso contractual</t>
    </r>
    <r>
      <rPr>
        <sz val="11"/>
        <rFont val="Calibri"/>
        <family val="2"/>
        <scheme val="minor"/>
      </rPr>
      <t xml:space="preserve">, se debe </t>
    </r>
    <r>
      <rPr>
        <sz val="11"/>
        <rFont val="Calibri (Cuerpo)"/>
      </rPr>
      <t>realizar</t>
    </r>
    <r>
      <rPr>
        <sz val="11"/>
        <rFont val="Calibri"/>
        <family val="2"/>
        <scheme val="minor"/>
      </rPr>
      <t xml:space="preserve">  estudio de mercado y análisis de sector comparativo de la zona 
donde se pretende tomar en arrendamiento la sede  de la Entidad IDEP, así mismo se debe verificar que el uso del suelo </t>
    </r>
    <r>
      <rPr>
        <sz val="11"/>
        <rFont val="Calibri (Cuerpo)"/>
      </rPr>
      <t>se encuentre</t>
    </r>
    <r>
      <rPr>
        <sz val="11"/>
        <rFont val="Calibri"/>
        <family val="2"/>
        <scheme val="minor"/>
      </rPr>
      <t xml:space="preserve"> destinado para el funcionamiento de oficinas y la unidad de medida debe esteblecerse en metros cuadrados. 
Los Estudios previos deben estar firmados por la Subdireccion Financiera y Administrativa y el anexo eléctronico debe estar firmado por la oficina juridica.</t>
    </r>
  </si>
  <si>
    <t>OBSERVACION</t>
  </si>
  <si>
    <t>EVIDENCIA</t>
  </si>
  <si>
    <t>Primer Trimestre: https://www.idep.edu.co/articulo/estados-contables-primer-trimestre-2024
Segundo trimestre: https://www.idep.edu.co/articulo/estados-contables-segundo-trimestre-2024</t>
  </si>
  <si>
    <t>Se actualizaron tanto el formato de informe de ejecución financiera: FT-GF-14-22 Informe de Ejecucion Financiera Final V5 2024, como la guia existentes en el Sistema de Gestión Documental Maloka Aula SIG: GU-GF-14-01 Guia Informes de ejecucion financiera V2</t>
  </si>
  <si>
    <t>https://www.idep.edu.co/articulo/gf-14-proceso-de-gestion-financiera</t>
  </si>
  <si>
    <t>https://drive.google.com/drive/folders/18QdKloHK_HF-HvfOHwen83cqlyBhvo2N?usp=drive_link</t>
  </si>
  <si>
    <t>En el reporte de los estados financieros de los dos (2) primeros trimestres del año se han presentado dentro de las notas explicativas a los mismos, los pormenores de la composición de los saldos de la cuenta 1908 Recursos entregados en administración, entre otros.</t>
  </si>
  <si>
    <t>A pesar de que no se comparte el hallazgo toda vez que contablemente es dable efectuar ajustes a la información todas las veces que se estime necesario con el fin de corregir las deviaciones de la información, así como las raznabilidad de las cifras reflejadas en los estados financieros.  Se llevó a cabo la revisión de los ajustes débito a los comprobantes de provisión de prestaciones sociales, identificando la justificación de los registros débito, dejando constacia de los mismos dentro del mismo reporte de libro auxiliar del sistema de información administrativo y financiero de la entidad.</t>
  </si>
  <si>
    <t>https://drive.google.com/drive/folders/1kv11gQH4-np58HLPrWfXWov9iDMm4Ggj?usp=drive_link</t>
  </si>
  <si>
    <t>Se observan inconsistencias en los registros contables que afectan el análisis y compresión de las cifras registradas en los auxiliares y por ende en el movimiento de las subcuentas.
De otra parte, se identificaron los siguientes componentes de riesgo en el sistema de control interno contable, que pueden afectar la razonabilidad y confiabilidad de los estados financieros con corte al 31 de diciembre de 2022 y 2023</t>
  </si>
  <si>
    <t xml:space="preserve">Para ello se tienen establecidas mesas de trabajo para la revisión de las notas explicativas a los estados financieros que permitan dar claridad a los usuarios de la información en relación con las cifras reflejadas en los mismos. </t>
  </si>
  <si>
    <t>https://drive.google.com/drive/folders/1J7J8X5qfBMaJuoU11ex3v02rd3bf8sB0?usp=drive_link
https://drive.google.com/drive/folders/1R6MrcBwwOwC9FxJsuerHqp02SypBlKvt</t>
  </si>
  <si>
    <t xml:space="preserve"> </t>
  </si>
  <si>
    <t xml:space="preserve">Para dar cumplimiento al levantamiento de este hallazgo se han adelantado las siguientes actividades al interior de la Subdirección Administrativa y Financiera: 1. Se preparó para la firma y emisión la Circular 04 de 2024 de la Dirección General debidamente aprobada por la Subdirección Administrativa y Financiera, a través de la se llevó a cabo la socialización tanto de la Guía para la presentación de informes de ejecución financiera: GU-GF-14-01 Guia Informes de ejecucion financiera V2, como el del formato de informe de ejecución financiera: FT-GF-14-22 Informe de Ejecucion Financiera Final V5 2024 y se fijaron las directrices para su diligenciamiento y control por parte de los supervisores de los convenios que pactan la entrega de recursos en administración. 2. En el cuerpo de la circular se indicó la ruta por medio de la cual se puede acceder a los documentos dentro del Sistema de Gestión documental de la entidad.
2. Se notificó directamente a los </t>
  </si>
  <si>
    <t>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t>
  </si>
  <si>
    <t>https://drive.google.com/drive/folders/15JQS__AVzFqfjaqhrH6dBcvfGwSeXw5I?usp=drive_link</t>
  </si>
  <si>
    <t>1. Se emitió desde la Dirección General con el apoyo de la Subdirección Administrativa y Financiera la Circular 04 de 2024 recordando a los supervisores de convenios de recursos entregados, los lineamientos establecidos por la entidad para el adecuado y oportuno seguimiento a los informes de ejecución financiera de los recursos entregados en administración.
2. Mediante memorando y oficio de la Subdirección Administrativa y Financiera se solicitó puntualmente la gestión para la remisión de los informes de ejecución financiera de los convenios que presentaban saldos por amortizar de recursos entregados en administración con destinos a los supervisores delegados para dichos convenios</t>
  </si>
  <si>
    <t>En los estudios previos realizados para el  contrato de bienestar, capacitación y seguridad y salud en el trabajo de los funcionarios del IDEP,  se incluyó como obligación especifica del contratista el "Disponer y garantizar las instalaciones adecuadas para la realización de las actividades objeto del contrato, la
logística (equipos, ayudas audiovisuales, alimentos, transporte, boletas de ingreso a atracciones y/o actividades
culturales, recreativas o deportivas, materiales y demás apoyo logístico necesario) y contar con los permisos y
licencias correspondientes."</t>
  </si>
  <si>
    <t>https://drive.google.com/drive/folders/1e0__5L467hx0KydjsrghfG6oAf-hLHaH?usp=sharing</t>
  </si>
  <si>
    <t xml:space="preserve">Se diseñó formato solicitud , con el fin de concertar las actividades para la ejecuciòn del contrato de bienestar, capacitacion y seguridad en el trabajo,  para validar con los soportes entregados por el contratista,  </t>
  </si>
  <si>
    <t>https://drive.google.com/drive/folders/17yshyAK8OAlwYT6MgyzdhU4PRFJChoe-?usp=sharing</t>
  </si>
  <si>
    <t xml:space="preserve">Para la suscripción del contrato de arrendamiento la SAF para la  vigenia 2024  realizó un estudio de mercado donde se incluyo el analisis del sector y las necesidades que presenta la entidad, en el cual se elaboró un comparativo de la zona occidental 
donde se  arrendo la sede para el  Instituto,  documentos soportes para realizar los estudios previos, así mismo se verificó que el uso del suelo se encuentre destinado para el funcionamiento de oficinas. 
</t>
  </si>
  <si>
    <t xml:space="preserve">https://drive.google.com/drive/folders/1YVE09TAJAfid78baYLANS63ZTLNegwkv?usp=sharing </t>
  </si>
  <si>
    <t>SEGUIMIENTO OCI</t>
  </si>
  <si>
    <r>
      <t xml:space="preserve">La OCI verificó actas de mesas de trabajo y notas explicativas a los estados contables de los dos trimestres de 2024 y en las politicas contables se observan las 7.3. Medición inicial y 7.4. Medición posterior.
</t>
    </r>
    <r>
      <rPr>
        <b/>
        <sz val="11"/>
        <color indexed="8"/>
        <rFont val="Calibri"/>
        <family val="2"/>
        <scheme val="minor"/>
      </rPr>
      <t xml:space="preserve">Conclusión: Ejecutada
Observación: </t>
    </r>
    <r>
      <rPr>
        <sz val="11"/>
        <color indexed="8"/>
        <rFont val="Calibri"/>
        <family val="2"/>
        <scheme val="minor"/>
      </rPr>
      <t>El enlace:  chrome-
extension://efaidnbmnnnibpcajpcglclefindmkaj/https://www.idep.edu.co/sites/default/files/2 023-07/MN-GF-14- 1%20MANUAL%20DE%20POLITICAS%20IDEP.pdf. Referido en las Notas informes contables IDEP 1er trimestre 2024 y Notas informes contables IDEP 2o trimestre 2024 25-07-2024</t>
    </r>
    <r>
      <rPr>
        <b/>
        <sz val="11"/>
        <color indexed="8"/>
        <rFont val="Calibri"/>
        <family val="2"/>
        <scheme val="minor"/>
      </rPr>
      <t xml:space="preserve"> no direcciona a ningun contenido.</t>
    </r>
  </si>
  <si>
    <t>SOPORTE OCI</t>
  </si>
  <si>
    <r>
      <t xml:space="preserve">La OCI observó la emisión de la Circular 04 de 2024 y del memorando y oficio de la Subdirección Administrativa y Financiera recordando a los supervisores de convenios de recursos entregados, los lineamientos establecidos por la entidad para el adecuado y oportuno seguimiento a los informes de ejecución financiera; </t>
    </r>
    <r>
      <rPr>
        <b/>
        <sz val="11"/>
        <color indexed="8"/>
        <rFont val="Calibri"/>
        <family val="2"/>
        <scheme val="minor"/>
      </rPr>
      <t>sin embargo, no se observa el cronograma con las fechas limites  para la recepción de los informes de ejecución financiera de los convenios de recursos entregados en Administración, definido en la descripción de la actividad.
Conclusión:Parcialmente Ejecutado</t>
    </r>
    <r>
      <rPr>
        <sz val="11"/>
        <color indexed="8"/>
        <rFont val="Calibri"/>
        <family val="2"/>
        <scheme val="minor"/>
      </rPr>
      <t xml:space="preserve">
</t>
    </r>
  </si>
  <si>
    <r>
      <t xml:space="preserve">Se observa la actualización y publicación en maloka del formato FT-GF-14-22 Informe de Ejecucion Financiera Final V5 2024 con fecha de aprovación 24/05/2024.
</t>
    </r>
    <r>
      <rPr>
        <b/>
        <sz val="11"/>
        <color indexed="8"/>
        <rFont val="Calibri"/>
        <family val="2"/>
        <scheme val="minor"/>
      </rPr>
      <t>Conclusión: Ejecutada</t>
    </r>
  </si>
  <si>
    <r>
      <t xml:space="preserve">Se observa acta Acta de reunión No. 1 del 16 de julio de 2024,  donde se realizó revisión del primer semestre de 2024 de los ajustes a las provisiones de prestaciones sociales; sin embargo, en la acción definida, se estableció una periodicidad mensual para la revisión de estos ajustes y no semestral.
</t>
    </r>
    <r>
      <rPr>
        <b/>
        <sz val="11"/>
        <color indexed="8"/>
        <rFont val="Calibri"/>
        <family val="2"/>
        <scheme val="minor"/>
      </rPr>
      <t xml:space="preserve">
Conclusión: Parcialmente Ejecutada</t>
    </r>
  </si>
  <si>
    <r>
      <t xml:space="preserve">
</t>
    </r>
    <r>
      <rPr>
        <b/>
        <sz val="11"/>
        <color indexed="8"/>
        <rFont val="Calibri"/>
        <family val="2"/>
        <scheme val="minor"/>
      </rPr>
      <t>Conclusión: Sin Avance</t>
    </r>
  </si>
  <si>
    <t>ESTADO</t>
  </si>
  <si>
    <t>Ejecutada</t>
  </si>
  <si>
    <t>Parcialmente Ejecutado</t>
  </si>
  <si>
    <r>
      <t>Se evidencia la e</t>
    </r>
    <r>
      <rPr>
        <sz val="11"/>
        <rFont val="Calibri (Cuerpo)"/>
      </rPr>
      <t>ntregar</t>
    </r>
    <r>
      <rPr>
        <sz val="11"/>
        <rFont val="Calibri"/>
        <family val="2"/>
        <scheme val="minor"/>
      </rPr>
      <t xml:space="preserve"> la guía y el formato FT-GF-14-22  para la presentacion de los informes de ejecución de los convenios suscritos por concepto de recursos entregados en administración, a traves de  Circular 04 de 2024 de la Dirección General.
</t>
    </r>
    <r>
      <rPr>
        <b/>
        <sz val="11"/>
        <rFont val="Calibri"/>
        <family val="2"/>
        <scheme val="minor"/>
      </rPr>
      <t>Conclusión: Ejecutada</t>
    </r>
  </si>
  <si>
    <t>Sin Avance</t>
  </si>
  <si>
    <t>No.</t>
  </si>
  <si>
    <t>Fila</t>
  </si>
  <si>
    <t>Total general</t>
  </si>
  <si>
    <t>CANTIDAD</t>
  </si>
  <si>
    <t>Total Ejecutada</t>
  </si>
  <si>
    <t>Total Parcialmente Ejecutado</t>
  </si>
  <si>
    <t>Total Sin Avance</t>
  </si>
  <si>
    <t>% Avance</t>
  </si>
  <si>
    <t>Total</t>
  </si>
  <si>
    <t>Subdirección Académica</t>
  </si>
  <si>
    <r>
      <t xml:space="preserve">Se hace validación de los estudios previos realizados para el  contrato de bienestar, capacitación y seguridad y salud en el trabajo de los funcionarios del IDEP; sin embargo, no se observa el detalle de las necesidades de logística, alimentación y espacios físicos (salones), tal como se definio en la acción.
</t>
    </r>
    <r>
      <rPr>
        <b/>
        <sz val="11"/>
        <color indexed="8"/>
        <rFont val="Calibri"/>
        <family val="2"/>
        <scheme val="minor"/>
      </rPr>
      <t xml:space="preserve">
Conclusión: Parcialmente Ejecutado
Observación: En el reporte de la acción se definió </t>
    </r>
    <r>
      <rPr>
        <i/>
        <sz val="11"/>
        <color indexed="8"/>
        <rFont val="Calibri"/>
        <family val="2"/>
        <scheme val="minor"/>
      </rPr>
      <t>"el detalle de las necesidades de logística, alimentación y espacios físicos (salones) requeridos para el desarrollo del objeto contractual", de acuerdo con el avance reportado en el estudio se estructuró: "como obligación especifica del contratista el "Disponer y garantizar las instalaciones adecuadas para la realización de las actividades objeto del contrato"; por lo que se puede calificar como inefectiva por parte del organismo de control.</t>
    </r>
  </si>
  <si>
    <t>RESPONSABLE</t>
  </si>
  <si>
    <t xml:space="preserve">PARTICIPACIÓN ACCIONES DE MEJORA AREAS </t>
  </si>
  <si>
    <t>Cantidad</t>
  </si>
  <si>
    <t>RESUMEN SEGUIMIENTO EJECUCIÓN PLAN DE MEJORAMIENTO INSTITUCIONAL</t>
  </si>
  <si>
    <r>
      <t xml:space="preserve">No se recibió avance por parte de la Oficina Juridica.
</t>
    </r>
    <r>
      <rPr>
        <b/>
        <sz val="11"/>
        <color indexed="8"/>
        <rFont val="Calibri"/>
        <family val="2"/>
        <scheme val="minor"/>
      </rPr>
      <t>Conclusión: Sin Avance</t>
    </r>
  </si>
  <si>
    <r>
      <t xml:space="preserve">Se observa que la Subdirección acádemica diseñó el  formato de seguimiento de cargue de información y soportes en la plataforma del secop II correspondiente a los contratos; </t>
    </r>
    <r>
      <rPr>
        <b/>
        <sz val="11"/>
        <color indexed="8"/>
        <rFont val="Calibri"/>
        <family val="2"/>
        <scheme val="minor"/>
      </rPr>
      <t>sin embargo, no se evidencia implementado.</t>
    </r>
    <r>
      <rPr>
        <sz val="11"/>
        <color indexed="8"/>
        <rFont val="Calibri"/>
        <family val="2"/>
        <scheme val="minor"/>
      </rPr>
      <t xml:space="preserve">
</t>
    </r>
    <r>
      <rPr>
        <b/>
        <sz val="11"/>
        <color indexed="8"/>
        <rFont val="Calibri"/>
        <family val="2"/>
        <scheme val="minor"/>
      </rPr>
      <t>Conclusión: Parcialmente Ejecutada</t>
    </r>
  </si>
  <si>
    <r>
      <t xml:space="preserve">Se observa que se diseñó un formato para la aprobación previa de las actividades a ejecutar en el desarrollo del objeto a contratar; </t>
    </r>
    <r>
      <rPr>
        <b/>
        <sz val="11"/>
        <color indexed="8"/>
        <rFont val="Calibri"/>
        <family val="2"/>
        <scheme val="minor"/>
      </rPr>
      <t>no obstante, no se evidencia su  implementación.</t>
    </r>
    <r>
      <rPr>
        <sz val="11"/>
        <color indexed="8"/>
        <rFont val="Calibri"/>
        <family val="2"/>
        <scheme val="minor"/>
      </rPr>
      <t xml:space="preserve">
</t>
    </r>
    <r>
      <rPr>
        <b/>
        <sz val="11"/>
        <color indexed="8"/>
        <rFont val="Calibri"/>
        <family val="2"/>
        <scheme val="minor"/>
      </rPr>
      <t>Conclusión: Parcialmente ejecutada</t>
    </r>
  </si>
  <si>
    <t>FECHA SEGUIMIENTO:</t>
  </si>
  <si>
    <t>La Oficina Jurídica realizó las siguientes capacitaciones en el último trimestre 2024:
1. EJERCICIO DE LAS FUNCIONES DE LA SUPERVISIÓN, el día 18 de septiembre de 2024.
2. Capacitación Supervisores - Cargue De Documentos SECOP ll , 18 de octubre de 2024
3. CONTRATACIÓN PÚBLICA, 3 de diciembre de 2024
Responsable del Seguimiento: Laura Matiz</t>
  </si>
  <si>
    <t>Esta actividad se ejecutó en el mes de agosto, se encuentra pendiente el cierre del hallazgo por parte del organismo de control.</t>
  </si>
  <si>
    <r>
      <t xml:space="preserve">Las notas explicativas de los estados financieros de los dos (2) primeros trimestres de 2024, si bien se observa se incluyó un cuadro resumen donde se detalla el nombre de la entidad asociada, el número del convenio, Objeto, entre otros datos, </t>
    </r>
    <r>
      <rPr>
        <b/>
        <sz val="11"/>
        <color indexed="8"/>
        <rFont val="Calibri"/>
        <family val="2"/>
        <scheme val="minor"/>
      </rPr>
      <t>no se observa la información correspondiente a la fecha de inicio, valor entregado, fecha del ultimo informe allegado a la Subdirección Administrativa y Financiera.
Conclusión: Parcialmente ejecutada</t>
    </r>
  </si>
  <si>
    <r>
      <t xml:space="preserve">Se observa que para la suscripción del contrato de arrendamiento el estudio de mercado donde se incluyo el analisis del sector y las necesidades que presenta la entidad, firmado por la Subdireccion Financiera y Administrativa y el anexo eléctronico firmado por la oficina juridica.
</t>
    </r>
    <r>
      <rPr>
        <b/>
        <sz val="11"/>
        <color indexed="8"/>
        <rFont val="Calibri"/>
        <family val="2"/>
        <scheme val="minor"/>
      </rPr>
      <t>Conclusión: Ejecutado</t>
    </r>
  </si>
  <si>
    <t>Actividad pendiente de cierre por parte del Organismo de Control .</t>
  </si>
  <si>
    <t>Desde la Subdirección Académica se elaboró una matriz donde se realiza el seguimiento precontractual, contractual y pos contractual, de los procesos de contratación, el cual se alimenta mensualmente por parte de los apoyos académicos: https://docs.google.com/spreadsheets/d/1RaPflDBGXK4zdfKTh7CjXvIdy45l0v8r/edit?usp=drive_link&amp;ouid=109223516496795198722&amp;rtpof=true&amp;sd=true.  
Esta  actividad se encuentra cumplida, se encuentra pendiente el cierre por parte del organismo de control.</t>
  </si>
  <si>
    <t>SEGUIMIENTO OCI A 31 DE DICIEMBRE DE 2024.</t>
  </si>
  <si>
    <t xml:space="preserve">SEGUIMIENTO REPORTADO POR PARTE DEL RESPONSABLE DEL PROCESO. </t>
  </si>
  <si>
    <t>Durante la vigencia se han formulado notas explicativas a los estados contables de los tres (3) trimestres que van corridos del año, con el fin de dar claridad a los principales cambios surgidos dentro de los movimientos de cada período, para ello se efectuaron tres (3) mesas de trabajo entre el Profesional Especializado de Contabilidad y el Tesorero General con el fn de revisar los rubros sobre los cuales debió hacerse claridad en las notas explicativas a los estados financieros del primer, segundo y tercer trimestre de 2024.
Para el reporte de la información de cierre anual 2024 se tiene presupuestado la redefinición de las notas explicativas a los estados financieros de la entidad, con el fin de lograr una mayor claridad y definición a las cifras que componen los estados financieros de la entidad.</t>
  </si>
  <si>
    <t>En adición a las acciones adelantadas se procedió a emitirse la Circular 06 de 2024, la cual dio alcance a la emisión de la Circular 04 de 2024, a fin de establecer una periodicidad para la entrega de los informes de ejecución financiera, es decir un cronograma que asegurara la entrega periódica de los informes financieros por parte de los supervisores de los mismos a fin de proceder a su reconocimiento contable.</t>
  </si>
  <si>
    <t>Con la actualizaron tanto del formato de informe de ejecución financiera: FT-GF-14-22 Informe de Ejecucion Financiera Final V5 2024, como la guia existentes en el Sistema de Gestión Documental Maloka Aula SIG: GU-GF-14-01 Guia Informes de ejecucion financiera V2, se dió cumplimiento a esta observación</t>
  </si>
  <si>
    <t>En el reporte de los estados financieros de los tres (3) primeros trimestres del año se han presentado dentro de las notas explicativas a los mismos, los pormenores de la composición de los saldos de la cuenta 1908 Recursos entregados en administración, entre otros.</t>
  </si>
  <si>
    <t>A partir de los movimientos mensuales de los registro débito de las provisiones de prestaciones sociales, se procedieron a filtrar en excel y a especificar el origen de cada registro por parte de la profesional responsable de la Nómina y de prestaciones sociales, el cual se adjunta al presente seguimiento.
Adicionalmente se adjunta el "La gúia para la medición del recomocimiento por permanencia en entes y entidades de gobierno del Distrito Capital", el cual plantea la posibilidad de ajustar mediante la reversión de mayores valores causados por este concepto, como por ejemplo el retiro de funcionarios, que ocasionan la reversión de los mayes valores registrados.</t>
  </si>
  <si>
    <r>
      <t xml:space="preserve">Se verificó las listas de asistencia a las capacitaciones programadas, por lo anterior se encuentra pendiente el cierre por parte del organismo de control:
</t>
    </r>
    <r>
      <rPr>
        <b/>
        <sz val="11"/>
        <color indexed="8"/>
        <rFont val="Calibri"/>
        <family val="2"/>
        <scheme val="minor"/>
      </rPr>
      <t>CONCLUSIÓN:  EJECUTADA</t>
    </r>
  </si>
  <si>
    <r>
      <t xml:space="preserve">En los estudios previos del contrato, se estableció cada una de las necesidades para las actividades a desarrollarse en el marco del contrato suscrito con COMPENSAR.  Por lo anterior, esta actividad se encuentra cumplida y se encuentra pendiente el cierre por parte del organismo de control.
 </t>
    </r>
    <r>
      <rPr>
        <b/>
        <sz val="11"/>
        <color indexed="8"/>
        <rFont val="Calibri"/>
        <family val="2"/>
        <scheme val="minor"/>
      </rPr>
      <t>Conclusión:  EJecutada</t>
    </r>
  </si>
  <si>
    <r>
      <t xml:space="preserve">En el marco de los convenios suscritos por el IDEP con la Secretaria de Educación y así vez con UNICAFAM no se contemplaron dentro de sus componentes actividades de entrega de incentivos, razón por la cual no se desarrolló tal actividad. 
En la carpeta de evidencias se aloja los estudios previos y el anexo técnico. 
Esta  actividad se encuentra cumplida, se encuentra pendiente el cierre por parte del organismo de control.
</t>
    </r>
    <r>
      <rPr>
        <b/>
        <sz val="11"/>
        <color indexed="8"/>
        <rFont val="Calibri"/>
        <family val="2"/>
        <scheme val="minor"/>
      </rPr>
      <t xml:space="preserve">
CONCLUSION:  EJECUTADA</t>
    </r>
  </si>
  <si>
    <r>
      <t xml:space="preserve">Se estableció en la circular los diez (10) primeros días para la entrega de informes financieros, para realizar el respectivo flujo de información contable.
Se encuentra pendiente el cierre por parte del organismo de control.
</t>
    </r>
    <r>
      <rPr>
        <b/>
        <sz val="11"/>
        <color indexed="8"/>
        <rFont val="Calibri"/>
        <family val="2"/>
        <scheme val="minor"/>
      </rPr>
      <t>CONCLUSION:  EJECUTADA</t>
    </r>
    <r>
      <rPr>
        <sz val="11"/>
        <color indexed="8"/>
        <rFont val="Calibri"/>
        <family val="2"/>
        <scheme val="minor"/>
      </rPr>
      <t xml:space="preserve">
</t>
    </r>
  </si>
  <si>
    <r>
      <t xml:space="preserve">Esta actividad se ejecutó en el mes de agosto, se encuentra pendiente el cierre del hallazgo por parte del organismo de control.
</t>
    </r>
    <r>
      <rPr>
        <b/>
        <sz val="11"/>
        <color indexed="8"/>
        <rFont val="Calibri"/>
        <family val="2"/>
        <scheme val="minor"/>
      </rPr>
      <t>CONCLUSIÓN:  EJECUTADA</t>
    </r>
  </si>
  <si>
    <t xml:space="preserve">Se estableció en la circular los diez (10) primeros días para la entrega de informes financieros, para realizar el respectivo flujo de información contable.
Se encuentra pendiente el cierre por parte del organismo de control.
CONCLUSION:  EJECUTADA
</t>
  </si>
  <si>
    <t>Se encuentra pendiente las notas a los estados financieros a 31 de diciembre, los cuales serán reportados a la Contraloría de Bogotá en la cuenta anual.  Se encuentra pendiente por parte del Organismo de Control el cierre de este hallazgo. 
CONCLUSION:  EJECUTADA</t>
  </si>
  <si>
    <t>Se evidencia el registro del formato de actividades de las actividades de bienestar, se encuentra pendiente el cierre por parte del organismo de control.
Conclusión: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</si>
</sst>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9"/>
      <name val="Calibri"/>
      <family val="2"/>
    </font>
    <font>
      <sz val="11"/>
      <color indexed="8"/>
      <name val="Calibri"/>
      <family val="2"/>
      <scheme val="minor"/>
    </font>
    <font>
      <sz val="10"/>
      <color theme="1"/>
      <name val="Arial"/>
      <family val="2"/>
    </font>
    <font>
      <sz val="8"/>
      <name val="Calibri"/>
      <family val="2"/>
      <scheme val="minor"/>
    </font>
    <font>
      <sz val="11"/>
      <name val="Calibri"/>
      <family val="2"/>
      <scheme val="minor"/>
    </font>
    <font>
      <sz val="11"/>
      <name val="Calibri (Cuerpo)"/>
    </font>
    <font>
      <u/>
      <sz val="11"/>
      <color theme="10"/>
      <name val="Calibri"/>
      <family val="2"/>
      <scheme val="minor"/>
    </font>
    <font>
      <b/>
      <sz val="11"/>
      <name val="Calibri"/>
      <family val="2"/>
    </font>
    <font>
      <b/>
      <sz val="11"/>
      <color indexed="8"/>
      <name val="Calibri"/>
      <family val="2"/>
      <scheme val="minor"/>
    </font>
    <font>
      <b/>
      <sz val="11"/>
      <color theme="0"/>
      <name val="Calibri"/>
      <family val="2"/>
      <scheme val="minor"/>
    </font>
    <font>
      <b/>
      <sz val="11"/>
      <name val="Calibri"/>
      <family val="2"/>
      <scheme val="minor"/>
    </font>
    <font>
      <i/>
      <sz val="11"/>
      <color indexed="8"/>
      <name val="Calibri"/>
      <family val="2"/>
      <scheme val="minor"/>
    </font>
    <font>
      <sz val="11"/>
      <color theme="0"/>
      <name val="Calibri"/>
      <family val="2"/>
      <scheme val="minor"/>
    </font>
    <font>
      <b/>
      <sz val="12"/>
      <color theme="0"/>
      <name val="Arial"/>
      <family val="2"/>
    </font>
    <font>
      <sz val="12"/>
      <color indexed="8"/>
      <name val="Arial"/>
      <family val="2"/>
    </font>
    <font>
      <b/>
      <sz val="12"/>
      <color indexed="8"/>
      <name val="Arial"/>
      <family val="2"/>
    </font>
    <font>
      <sz val="12"/>
      <color theme="0"/>
      <name val="Arial"/>
      <family val="2"/>
    </font>
    <font>
      <sz val="12"/>
      <color theme="1"/>
      <name val="Arial"/>
      <family val="2"/>
    </font>
    <font>
      <b/>
      <sz val="12"/>
      <color theme="1"/>
      <name val="Arial"/>
      <family val="2"/>
    </font>
    <font>
      <b/>
      <sz val="14"/>
      <color theme="0"/>
      <name val="Arial"/>
      <family val="2"/>
    </font>
  </fonts>
  <fills count="14">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8" tint="-0.249977111117893"/>
        <bgColor indexed="64"/>
      </patternFill>
    </fill>
    <fill>
      <patternFill patternType="solid">
        <fgColor theme="5"/>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rgb="FF00B0F0"/>
        <bgColor indexed="64"/>
      </patternFill>
    </fill>
    <fill>
      <patternFill patternType="solid">
        <fgColor rgb="FF002060"/>
        <bgColor indexed="64"/>
      </patternFill>
    </fill>
    <fill>
      <patternFill patternType="solid">
        <fgColor rgb="FF002060"/>
        <bgColor theme="7"/>
      </patternFill>
    </fill>
    <fill>
      <patternFill patternType="solid">
        <fgColor theme="5" tint="0.39997558519241921"/>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12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4"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5" xfId="0" applyFont="1"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6" fillId="0" borderId="7" xfId="0" applyFont="1" applyBorder="1" applyAlignment="1">
      <alignment horizontal="center" vertical="center" wrapText="1"/>
    </xf>
    <xf numFmtId="0" fontId="1" fillId="2" borderId="9" xfId="0" applyFont="1" applyFill="1" applyBorder="1" applyAlignment="1">
      <alignment horizontal="center" vertical="center"/>
    </xf>
    <xf numFmtId="0" fontId="0" fillId="0" borderId="7" xfId="0" applyBorder="1" applyAlignment="1">
      <alignment horizontal="center" vertical="center"/>
    </xf>
    <xf numFmtId="0" fontId="3" fillId="4" borderId="7" xfId="0" applyFont="1"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3" fillId="4" borderId="5" xfId="0" applyFont="1" applyFill="1" applyBorder="1" applyAlignment="1">
      <alignment horizontal="center" vertical="center"/>
    </xf>
    <xf numFmtId="14" fontId="0" fillId="3" borderId="5"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9" fontId="0" fillId="3" borderId="5" xfId="0" applyNumberForma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4" fillId="2" borderId="4" xfId="0" applyFont="1" applyFill="1" applyBorder="1" applyAlignment="1">
      <alignment horizontal="left" vertical="center"/>
    </xf>
    <xf numFmtId="1" fontId="0" fillId="3" borderId="5" xfId="1" applyNumberFormat="1"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0" fillId="5" borderId="3" xfId="0" applyFill="1" applyBorder="1" applyAlignment="1">
      <alignment horizontal="center" vertical="center"/>
    </xf>
    <xf numFmtId="0" fontId="2" fillId="4" borderId="3" xfId="0" applyFont="1"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9" fontId="0" fillId="5" borderId="3" xfId="0" applyNumberFormat="1" applyFill="1" applyBorder="1" applyAlignment="1" applyProtection="1">
      <alignment horizontal="center" vertical="center"/>
      <protection locked="0"/>
    </xf>
    <xf numFmtId="164" fontId="0" fillId="5" borderId="3"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wrapText="1"/>
      <protection locked="0"/>
    </xf>
    <xf numFmtId="0" fontId="11" fillId="2" borderId="9" xfId="0" applyFont="1" applyFill="1" applyBorder="1" applyAlignment="1">
      <alignment horizontal="center" vertical="center"/>
    </xf>
    <xf numFmtId="0" fontId="8" fillId="5" borderId="3" xfId="0" applyFont="1" applyFill="1" applyBorder="1" applyAlignment="1">
      <alignment horizontal="center" vertical="center"/>
    </xf>
    <xf numFmtId="0" fontId="11" fillId="4" borderId="3"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1" fontId="8" fillId="5" borderId="3" xfId="0" applyNumberFormat="1" applyFont="1" applyFill="1" applyBorder="1" applyAlignment="1" applyProtection="1">
      <alignment horizontal="center" vertical="center"/>
      <protection locked="0"/>
    </xf>
    <xf numFmtId="164" fontId="8" fillId="5" borderId="3" xfId="0" applyNumberFormat="1" applyFont="1" applyFill="1" applyBorder="1" applyAlignment="1" applyProtection="1">
      <alignment horizontal="center" vertical="center"/>
      <protection locked="0"/>
    </xf>
    <xf numFmtId="164" fontId="8" fillId="5" borderId="10" xfId="0" applyNumberFormat="1" applyFont="1" applyFill="1" applyBorder="1" applyAlignment="1" applyProtection="1">
      <alignment horizontal="center" vertical="center"/>
      <protection locked="0"/>
    </xf>
    <xf numFmtId="164" fontId="8" fillId="5" borderId="10" xfId="0" applyNumberFormat="1" applyFont="1" applyFill="1" applyBorder="1" applyAlignment="1" applyProtection="1">
      <alignment horizontal="center" vertical="center" wrapText="1"/>
      <protection locked="0"/>
    </xf>
    <xf numFmtId="0" fontId="0" fillId="5" borderId="11"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1" xfId="0"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9" fontId="0" fillId="5" borderId="11" xfId="0" applyNumberFormat="1" applyFill="1" applyBorder="1" applyAlignment="1" applyProtection="1">
      <alignment horizontal="center" vertical="center" wrapText="1"/>
      <protection locked="0"/>
    </xf>
    <xf numFmtId="164" fontId="0" fillId="5" borderId="11"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wrapText="1"/>
      <protection locked="0"/>
    </xf>
    <xf numFmtId="0" fontId="1" fillId="2" borderId="13" xfId="0" applyFont="1" applyFill="1" applyBorder="1" applyAlignment="1">
      <alignment horizontal="center" vertical="center"/>
    </xf>
    <xf numFmtId="164" fontId="10" fillId="3" borderId="14" xfId="2" applyNumberFormat="1" applyFill="1" applyBorder="1" applyAlignment="1" applyProtection="1">
      <alignment horizontal="center" vertical="center" wrapText="1"/>
      <protection locked="0"/>
    </xf>
    <xf numFmtId="164" fontId="10" fillId="3" borderId="15" xfId="2" applyNumberFormat="1" applyFill="1" applyBorder="1" applyAlignment="1" applyProtection="1">
      <alignment horizontal="center" vertical="center" wrapText="1"/>
      <protection locked="0"/>
    </xf>
    <xf numFmtId="164" fontId="0" fillId="3" borderId="14"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protection locked="0"/>
    </xf>
    <xf numFmtId="164" fontId="10" fillId="5" borderId="15" xfId="2" applyNumberFormat="1" applyFill="1" applyBorder="1" applyAlignment="1" applyProtection="1">
      <alignment horizontal="center" vertical="center" wrapText="1"/>
      <protection locked="0"/>
    </xf>
    <xf numFmtId="164" fontId="10" fillId="5" borderId="16" xfId="2" applyNumberFormat="1" applyFill="1" applyBorder="1" applyAlignment="1" applyProtection="1">
      <alignment horizontal="center" vertical="center" wrapText="1"/>
      <protection locked="0"/>
    </xf>
    <xf numFmtId="0" fontId="0" fillId="0" borderId="5" xfId="0" applyBorder="1" applyAlignment="1">
      <alignment wrapText="1"/>
    </xf>
    <xf numFmtId="0" fontId="0" fillId="0" borderId="5" xfId="0" applyBorder="1"/>
    <xf numFmtId="0" fontId="0" fillId="0" borderId="5" xfId="0" applyBorder="1" applyAlignment="1">
      <alignment vertical="center" wrapText="1"/>
    </xf>
    <xf numFmtId="0" fontId="0" fillId="0" borderId="5" xfId="0" applyBorder="1" applyAlignment="1">
      <alignment horizontal="center" vertical="center" wrapText="1"/>
    </xf>
    <xf numFmtId="164" fontId="0" fillId="3" borderId="10" xfId="0" applyNumberForma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164" fontId="0" fillId="3" borderId="17" xfId="0" applyNumberFormat="1" applyFill="1" applyBorder="1" applyAlignment="1" applyProtection="1">
      <alignment horizontal="center" vertical="center" wrapText="1"/>
      <protection locked="0"/>
    </xf>
    <xf numFmtId="0" fontId="0" fillId="0" borderId="0" xfId="0" pivotButton="1"/>
    <xf numFmtId="9" fontId="5" fillId="0" borderId="5" xfId="1" applyFont="1" applyFill="1" applyBorder="1" applyAlignment="1">
      <alignment horizontal="center" vertical="center"/>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xf>
    <xf numFmtId="9" fontId="13" fillId="6" borderId="5" xfId="1"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9" fontId="13" fillId="7" borderId="5" xfId="1" applyFont="1" applyFill="1" applyBorder="1" applyAlignment="1">
      <alignment horizontal="center" vertical="center"/>
    </xf>
    <xf numFmtId="0" fontId="12" fillId="8" borderId="5" xfId="0" applyFont="1" applyFill="1" applyBorder="1" applyAlignment="1">
      <alignment horizontal="center" vertical="center"/>
    </xf>
    <xf numFmtId="0" fontId="12" fillId="8" borderId="5" xfId="0" applyFont="1" applyFill="1" applyBorder="1" applyAlignment="1">
      <alignment horizontal="center" vertical="center" wrapText="1"/>
    </xf>
    <xf numFmtId="9" fontId="12" fillId="8" borderId="5" xfId="1" applyFont="1" applyFill="1" applyBorder="1" applyAlignment="1">
      <alignment horizontal="center" vertical="center"/>
    </xf>
    <xf numFmtId="0" fontId="13" fillId="9" borderId="18" xfId="0" applyFont="1" applyFill="1" applyBorder="1" applyAlignment="1">
      <alignment horizontal="center"/>
    </xf>
    <xf numFmtId="0" fontId="13" fillId="9" borderId="19" xfId="0" applyFont="1" applyFill="1" applyBorder="1" applyAlignment="1">
      <alignment horizontal="center"/>
    </xf>
    <xf numFmtId="0" fontId="13" fillId="9" borderId="20" xfId="0" applyFont="1" applyFill="1" applyBorder="1" applyAlignment="1">
      <alignment horizontal="center"/>
    </xf>
    <xf numFmtId="0" fontId="13" fillId="9" borderId="5" xfId="0" applyFont="1" applyFill="1" applyBorder="1" applyAlignment="1">
      <alignment horizontal="center" vertical="center"/>
    </xf>
    <xf numFmtId="0" fontId="13" fillId="9" borderId="5" xfId="0" applyFont="1" applyFill="1" applyBorder="1" applyAlignment="1">
      <alignment horizontal="center" vertical="center" wrapText="1"/>
    </xf>
    <xf numFmtId="9" fontId="13" fillId="9" borderId="5" xfId="1" applyFont="1" applyFill="1" applyBorder="1" applyAlignment="1">
      <alignment horizontal="center" vertical="center"/>
    </xf>
    <xf numFmtId="0" fontId="1" fillId="10" borderId="5" xfId="0" applyFont="1" applyFill="1" applyBorder="1" applyAlignment="1">
      <alignment horizontal="center" vertical="center"/>
    </xf>
    <xf numFmtId="0" fontId="1" fillId="10" borderId="3" xfId="0" applyFont="1" applyFill="1" applyBorder="1" applyAlignment="1">
      <alignment horizontal="center" vertical="center"/>
    </xf>
    <xf numFmtId="0" fontId="18" fillId="0" borderId="0" xfId="0" applyFont="1"/>
    <xf numFmtId="0" fontId="19" fillId="0" borderId="0" xfId="0" pivotButton="1" applyFont="1"/>
    <xf numFmtId="0" fontId="19" fillId="0" borderId="0" xfId="0" applyFont="1"/>
    <xf numFmtId="0" fontId="20" fillId="11" borderId="5" xfId="0" applyFont="1" applyFill="1" applyBorder="1"/>
    <xf numFmtId="0" fontId="17" fillId="12" borderId="5" xfId="0" applyFont="1" applyFill="1" applyBorder="1"/>
    <xf numFmtId="0" fontId="18" fillId="0" borderId="5" xfId="0" applyFont="1" applyBorder="1"/>
    <xf numFmtId="9" fontId="21" fillId="0" borderId="5" xfId="1" applyFont="1" applyFill="1" applyBorder="1"/>
    <xf numFmtId="9" fontId="20" fillId="11" borderId="5" xfId="1" applyFont="1" applyFill="1" applyBorder="1"/>
    <xf numFmtId="9" fontId="17" fillId="11" borderId="5" xfId="1" applyFont="1" applyFill="1" applyBorder="1"/>
    <xf numFmtId="0" fontId="17" fillId="11" borderId="5" xfId="0" applyFont="1" applyFill="1" applyBorder="1"/>
    <xf numFmtId="9" fontId="21" fillId="0" borderId="0" xfId="1" applyFont="1" applyFill="1" applyBorder="1"/>
    <xf numFmtId="9" fontId="22" fillId="0" borderId="0" xfId="1" applyFont="1" applyFill="1" applyBorder="1"/>
    <xf numFmtId="0" fontId="13" fillId="10" borderId="0" xfId="0" applyFont="1" applyFill="1"/>
    <xf numFmtId="14" fontId="16" fillId="10" borderId="0" xfId="0" applyNumberFormat="1" applyFont="1" applyFill="1"/>
    <xf numFmtId="0" fontId="16" fillId="10" borderId="0" xfId="0" applyFont="1" applyFill="1"/>
    <xf numFmtId="0" fontId="0" fillId="5" borderId="3" xfId="0" applyFill="1" applyBorder="1" applyAlignment="1">
      <alignment vertical="center" wrapText="1"/>
    </xf>
    <xf numFmtId="0" fontId="0" fillId="0" borderId="3" xfId="0" applyBorder="1" applyAlignment="1">
      <alignment vertical="center" wrapText="1"/>
    </xf>
    <xf numFmtId="0" fontId="0" fillId="0" borderId="0" xfId="0"/>
    <xf numFmtId="0" fontId="1" fillId="2" borderId="1" xfId="0" applyFont="1" applyFill="1" applyBorder="1" applyAlignment="1">
      <alignment horizontal="center" vertical="center"/>
    </xf>
    <xf numFmtId="0" fontId="0" fillId="0" borderId="0" xfId="0"/>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23" fillId="11" borderId="0" xfId="0" applyFont="1" applyFill="1" applyAlignment="1">
      <alignment horizontal="center"/>
    </xf>
    <xf numFmtId="0" fontId="0" fillId="0" borderId="5" xfId="0" applyBorder="1" applyAlignment="1">
      <alignment horizontal="center" vertical="center"/>
    </xf>
    <xf numFmtId="0" fontId="13" fillId="11" borderId="0" xfId="0" applyFont="1" applyFill="1" applyAlignment="1">
      <alignment horizontal="center"/>
    </xf>
    <xf numFmtId="0" fontId="0" fillId="0" borderId="3" xfId="0" applyBorder="1"/>
    <xf numFmtId="0" fontId="0" fillId="0" borderId="23" xfId="0" applyBorder="1"/>
    <xf numFmtId="0" fontId="16" fillId="13" borderId="0" xfId="0" applyFont="1" applyFill="1"/>
    <xf numFmtId="0" fontId="1" fillId="13" borderId="22" xfId="0" applyFont="1" applyFill="1" applyBorder="1" applyAlignment="1">
      <alignment horizontal="center" vertical="center"/>
    </xf>
    <xf numFmtId="0" fontId="1" fillId="13" borderId="3" xfId="0" applyFont="1" applyFill="1" applyBorder="1" applyAlignment="1">
      <alignment horizontal="center" vertical="center"/>
    </xf>
    <xf numFmtId="0" fontId="13" fillId="13" borderId="0" xfId="0" applyFont="1" applyFill="1"/>
    <xf numFmtId="0" fontId="1" fillId="13" borderId="21" xfId="0" applyFont="1" applyFill="1" applyBorder="1" applyAlignment="1">
      <alignment horizontal="center" vertical="center"/>
    </xf>
    <xf numFmtId="0" fontId="1" fillId="13" borderId="22" xfId="0" applyFont="1" applyFill="1" applyBorder="1" applyAlignment="1">
      <alignment horizontal="center" vertical="center"/>
    </xf>
    <xf numFmtId="0" fontId="1" fillId="13" borderId="5" xfId="0" applyFont="1" applyFill="1" applyBorder="1" applyAlignment="1">
      <alignment horizontal="center" vertical="center"/>
    </xf>
    <xf numFmtId="0" fontId="0" fillId="5" borderId="3" xfId="0" applyFill="1" applyBorder="1" applyAlignment="1">
      <alignment horizontal="justify" vertical="center" wrapText="1"/>
    </xf>
    <xf numFmtId="0" fontId="0" fillId="0" borderId="3" xfId="0" applyBorder="1" applyAlignment="1">
      <alignment horizontal="justify" vertical="center" wrapText="1"/>
    </xf>
  </cellXfs>
  <cellStyles count="3">
    <cellStyle name="Hipervínculo" xfId="2" builtinId="8"/>
    <cellStyle name="Normal" xfId="0" builtinId="0"/>
    <cellStyle name="Porcentaje" xfId="1" builtinId="5"/>
  </cellStyles>
  <dxfs count="84">
    <dxf>
      <font>
        <color rgb="FF9C0006"/>
      </font>
      <fill>
        <patternFill>
          <bgColor rgb="FFFFC7CE"/>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font>
        <color theme="0"/>
      </font>
    </dxf>
    <dxf>
      <fill>
        <patternFill>
          <bgColor rgb="FF002060"/>
        </patternFill>
      </fill>
    </dxf>
    <dxf>
      <fill>
        <patternFill>
          <bgColor rgb="FF002060"/>
        </patternFill>
      </fill>
    </dxf>
    <dxf>
      <fill>
        <patternFill>
          <bgColor rgb="FF002060"/>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ont>
        <b/>
      </font>
    </dxf>
    <dxf>
      <font>
        <b/>
      </font>
    </dxf>
    <dxf>
      <font>
        <b/>
      </font>
    </dxf>
    <dxf>
      <font>
        <b/>
      </font>
    </dxf>
    <dxf>
      <font>
        <color theme="0"/>
      </font>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font>
        <b/>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[PT PMI Diciembre Final 2024.xlsx]Tabla 2!TablaDinámica1</c:name>
    <c:fmtId val="1"/>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800">
                <a:solidFill>
                  <a:sysClr val="windowText" lastClr="000000"/>
                </a:solidFill>
              </a:rPr>
              <a:t>SEGUIMIENTO AVANCE PLAN DE MEJORAMIENTO INSTITUCIONAL</a:t>
            </a:r>
          </a:p>
        </c:rich>
      </c:tx>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outerShdw blurRad="63500" sx="102000" sy="102000" algn="ctr" rotWithShape="0">
              <a:prstClr val="black">
                <a:alpha val="20000"/>
              </a:prstClr>
            </a:outerShdw>
          </a:effectLst>
        </c:spPr>
      </c:pivotFmt>
      <c:pivotFmt>
        <c:idx val="9"/>
        <c:spPr>
          <a:solidFill>
            <a:schemeClr val="accent3"/>
          </a:solidFill>
          <a:ln>
            <a:noFill/>
          </a:ln>
          <a:effectLst>
            <a:outerShdw blurRad="63500" sx="102000" sy="102000" algn="ctr" rotWithShape="0">
              <a:prstClr val="black">
                <a:alpha val="20000"/>
              </a:prstClr>
            </a:outerShdw>
          </a:effectLst>
        </c:spPr>
      </c:pivotFmt>
      <c:pivotFmt>
        <c:idx val="10"/>
        <c:spPr>
          <a:solidFill>
            <a:schemeClr val="accent2"/>
          </a:solidFill>
          <a:ln>
            <a:noFill/>
          </a:ln>
          <a:effectLst>
            <a:outerShdw blurRad="63500" sx="102000" sy="102000" algn="ctr" rotWithShape="0">
              <a:prstClr val="black">
                <a:alpha val="20000"/>
              </a:prstClr>
            </a:outerShdw>
          </a:effectLst>
        </c:spPr>
        <c:dLbl>
          <c:idx val="0"/>
          <c:layout>
            <c:manualLayout>
              <c:x val="-1.1661807580174963E-2"/>
              <c:y val="-5.00782596030362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'Tabla 2'!$B$3</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B7F-4FEB-B747-A0769F7AFD7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B7F-4FEB-B747-A0769F7AFD7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6B7F-4FEB-B747-A0769F7AFD75}"/>
              </c:ext>
            </c:extLst>
          </c:dPt>
          <c:dLbls>
            <c:dLbl>
              <c:idx val="1"/>
              <c:layout>
                <c:manualLayout>
                  <c:x val="-1.1661807580174963E-2"/>
                  <c:y val="-5.0078259603036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7F-4FEB-B747-A0769F7AFD7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2'!$A$4:$A$7</c:f>
              <c:strCache>
                <c:ptCount val="3"/>
                <c:pt idx="0">
                  <c:v>Ejecutada</c:v>
                </c:pt>
                <c:pt idx="1">
                  <c:v>Parcialmente Ejecutado</c:v>
                </c:pt>
                <c:pt idx="2">
                  <c:v>Sin Avance</c:v>
                </c:pt>
              </c:strCache>
            </c:strRef>
          </c:cat>
          <c:val>
            <c:numRef>
              <c:f>'Tabla 2'!$B$4:$B$7</c:f>
              <c:numCache>
                <c:formatCode>General</c:formatCode>
                <c:ptCount val="3"/>
                <c:pt idx="0">
                  <c:v>6</c:v>
                </c:pt>
                <c:pt idx="1">
                  <c:v>6</c:v>
                </c:pt>
                <c:pt idx="2">
                  <c:v>3</c:v>
                </c:pt>
              </c:numCache>
            </c:numRef>
          </c:val>
          <c:extLst>
            <c:ext xmlns:c16="http://schemas.microsoft.com/office/drawing/2014/chart" uri="{C3380CC4-5D6E-409C-BE32-E72D297353CC}">
              <c16:uniqueId val="{00000000-6B7F-4FEB-B747-A0769F7AFD75}"/>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[PT PMI Diciembre Final 2024.xlsx]Tabla 1!TablaDinámica3</c:name>
    <c:fmtId val="12"/>
  </c:pivotSource>
  <c:chart>
    <c:title>
      <c:tx>
        <c:rich>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r>
              <a:rPr lang="en-US"/>
              <a:t>PLAN DE MEJORAMIENTO INSTITUCIONAL </a:t>
            </a:r>
          </a:p>
        </c:rich>
      </c:tx>
      <c:layout>
        <c:manualLayout>
          <c:xMode val="edge"/>
          <c:yMode val="edge"/>
          <c:x val="0.16751167309650433"/>
          <c:y val="6.5278968841766066E-2"/>
        </c:manualLayout>
      </c:layout>
      <c:overlay val="0"/>
      <c:spPr>
        <a:noFill/>
        <a:ln>
          <a:noFill/>
        </a:ln>
        <a:effectLst/>
      </c:spPr>
      <c:txPr>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endParaRPr lang="es-CO"/>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
        <c:idx val="4"/>
        <c:spPr>
          <a:solidFill>
            <a:schemeClr val="accent1"/>
          </a:solidFill>
          <a:ln>
            <a:noFill/>
          </a:ln>
          <a:effectLst>
            <a:outerShdw blurRad="254000" sx="102000" sy="102000" algn="ctr" rotWithShape="0">
              <a:prstClr val="black">
                <a:alpha val="20000"/>
              </a:prstClr>
            </a:outerShdw>
          </a:effectLst>
        </c:spPr>
      </c:pivotFmt>
      <c:pivotFmt>
        <c:idx val="5"/>
        <c:spPr>
          <a:solidFill>
            <a:schemeClr val="accent1"/>
          </a:solidFill>
          <a:ln>
            <a:noFill/>
          </a:ln>
          <a:effectLst>
            <a:outerShdw blurRad="254000" sx="102000" sy="102000" algn="ctr" rotWithShape="0">
              <a:prstClr val="black">
                <a:alpha val="20000"/>
              </a:prstClr>
            </a:outerShdw>
          </a:effectLst>
        </c:spPr>
      </c:pivotFmt>
      <c:pivotFmt>
        <c:idx val="6"/>
        <c:spPr>
          <a:solidFill>
            <a:schemeClr val="accent1"/>
          </a:solidFill>
          <a:ln>
            <a:noFill/>
          </a:ln>
          <a:effectLst>
            <a:outerShdw blurRad="254000" sx="102000" sy="102000" algn="ctr" rotWithShape="0">
              <a:prstClr val="black">
                <a:alpha val="20000"/>
              </a:prstClr>
            </a:outerShdw>
          </a:effectLst>
        </c:spPr>
      </c:pivotFmt>
      <c:pivotFmt>
        <c:idx val="7"/>
        <c:spPr>
          <a:solidFill>
            <a:schemeClr val="accent1"/>
          </a:solidFill>
          <a:ln>
            <a:noFill/>
          </a:ln>
          <a:effectLst>
            <a:outerShdw blurRad="254000" sx="102000" sy="102000" algn="ctr" rotWithShape="0">
              <a:prstClr val="black">
                <a:alpha val="20000"/>
              </a:prstClr>
            </a:outerShdw>
          </a:effectLst>
        </c:spPr>
      </c:pivotFmt>
      <c:pivotFmt>
        <c:idx val="8"/>
        <c:spPr>
          <a:solidFill>
            <a:schemeClr val="accent1"/>
          </a:solidFill>
          <a:ln>
            <a:noFill/>
          </a:ln>
          <a:effectLst>
            <a:outerShdw blurRad="254000" sx="102000" sy="102000" algn="ctr" rotWithShape="0">
              <a:prstClr val="black">
                <a:alpha val="20000"/>
              </a:prstClr>
            </a:outerShdw>
          </a:effectLst>
        </c:spPr>
      </c:pivotFmt>
    </c:pivotFmts>
    <c:plotArea>
      <c:layout>
        <c:manualLayout>
          <c:layoutTarget val="inner"/>
          <c:xMode val="edge"/>
          <c:yMode val="edge"/>
          <c:x val="0.11320879325942064"/>
          <c:y val="0.17531716951222681"/>
          <c:w val="0.45181743317633977"/>
          <c:h val="0.72357890907200939"/>
        </c:manualLayout>
      </c:layout>
      <c:doughnutChart>
        <c:varyColors val="1"/>
        <c:ser>
          <c:idx val="0"/>
          <c:order val="0"/>
          <c:tx>
            <c:strRef>
              <c:f>'Tabla 1'!$B$3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9A1-413F-B8D7-0D95742B259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9A1-413F-B8D7-0D95742B259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9A1-413F-B8D7-0D95742B259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9A1-413F-B8D7-0D95742B2592}"/>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1'!$A$4:$A$8</c:f>
              <c:strCache>
                <c:ptCount val="4"/>
                <c:pt idx="0">
                  <c:v>Oficina Jurídica</c:v>
                </c:pt>
                <c:pt idx="1">
                  <c:v>Oficina júridica - Subdirección Administrativa y Financiera</c:v>
                </c:pt>
                <c:pt idx="2">
                  <c:v>Subdirección Académica</c:v>
                </c:pt>
                <c:pt idx="3">
                  <c:v>Subdirección Administrativa y Financiera</c:v>
                </c:pt>
              </c:strCache>
            </c:strRef>
          </c:cat>
          <c:val>
            <c:numRef>
              <c:f>'Tabla 1'!$B$4:$B$8</c:f>
              <c:numCache>
                <c:formatCode>General</c:formatCode>
                <c:ptCount val="4"/>
                <c:pt idx="0">
                  <c:v>2</c:v>
                </c:pt>
                <c:pt idx="1">
                  <c:v>1</c:v>
                </c:pt>
                <c:pt idx="2">
                  <c:v>2</c:v>
                </c:pt>
                <c:pt idx="3">
                  <c:v>10</c:v>
                </c:pt>
              </c:numCache>
            </c:numRef>
          </c:val>
          <c:extLst>
            <c:ext xmlns:c16="http://schemas.microsoft.com/office/drawing/2014/chart" uri="{C3380CC4-5D6E-409C-BE32-E72D297353CC}">
              <c16:uniqueId val="{00000000-446F-4EF5-BEF3-0943003B64AD}"/>
            </c:ext>
          </c:extLst>
        </c:ser>
        <c:dLbls>
          <c:showLegendKey val="0"/>
          <c:showVal val="0"/>
          <c:showCatName val="0"/>
          <c:showSerName val="0"/>
          <c:showPercent val="1"/>
          <c:showBubbleSize val="0"/>
          <c:showLeaderLines val="1"/>
        </c:dLbls>
        <c:firstSliceAng val="0"/>
        <c:holeSize val="50"/>
      </c:doughnutChart>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20</xdr:col>
      <xdr:colOff>217714</xdr:colOff>
      <xdr:row>10</xdr:row>
      <xdr:rowOff>328795</xdr:rowOff>
    </xdr:from>
    <xdr:to>
      <xdr:col>20</xdr:col>
      <xdr:colOff>4581888</xdr:colOff>
      <xdr:row>10</xdr:row>
      <xdr:rowOff>2749600</xdr:rowOff>
    </xdr:to>
    <xdr:pic>
      <xdr:nvPicPr>
        <xdr:cNvPr id="3" name="Imagen 2">
          <a:extLst>
            <a:ext uri="{FF2B5EF4-FFF2-40B4-BE49-F238E27FC236}">
              <a16:creationId xmlns:a16="http://schemas.microsoft.com/office/drawing/2014/main" id="{1EF6B099-6109-47CA-2C8E-E92446450C4D}"/>
            </a:ext>
          </a:extLst>
        </xdr:cNvPr>
        <xdr:cNvPicPr>
          <a:picLocks noChangeAspect="1"/>
        </xdr:cNvPicPr>
      </xdr:nvPicPr>
      <xdr:blipFill>
        <a:blip xmlns:r="http://schemas.openxmlformats.org/officeDocument/2006/relationships" r:embed="rId2"/>
        <a:stretch>
          <a:fillRect/>
        </a:stretch>
      </xdr:blipFill>
      <xdr:spPr>
        <a:xfrm>
          <a:off x="31037893" y="2247402"/>
          <a:ext cx="4364174" cy="2420805"/>
        </a:xfrm>
        <a:prstGeom prst="rect">
          <a:avLst/>
        </a:prstGeom>
      </xdr:spPr>
    </xdr:pic>
    <xdr:clientData/>
  </xdr:twoCellAnchor>
  <xdr:oneCellAnchor>
    <xdr:from>
      <xdr:col>20</xdr:col>
      <xdr:colOff>176892</xdr:colOff>
      <xdr:row>11</xdr:row>
      <xdr:rowOff>70259</xdr:rowOff>
    </xdr:from>
    <xdr:ext cx="4364174" cy="2420805"/>
    <xdr:pic>
      <xdr:nvPicPr>
        <xdr:cNvPr id="5" name="Imagen 4">
          <a:extLst>
            <a:ext uri="{FF2B5EF4-FFF2-40B4-BE49-F238E27FC236}">
              <a16:creationId xmlns:a16="http://schemas.microsoft.com/office/drawing/2014/main" id="{734C4C23-4CAB-4D9C-95DD-97199879E9D1}"/>
            </a:ext>
          </a:extLst>
        </xdr:cNvPr>
        <xdr:cNvPicPr>
          <a:picLocks noChangeAspect="1"/>
        </xdr:cNvPicPr>
      </xdr:nvPicPr>
      <xdr:blipFill>
        <a:blip xmlns:r="http://schemas.openxmlformats.org/officeDocument/2006/relationships" r:embed="rId2"/>
        <a:stretch>
          <a:fillRect/>
        </a:stretch>
      </xdr:blipFill>
      <xdr:spPr>
        <a:xfrm>
          <a:off x="30997071" y="5417866"/>
          <a:ext cx="4364174" cy="2420805"/>
        </a:xfrm>
        <a:prstGeom prst="rect">
          <a:avLst/>
        </a:prstGeom>
      </xdr:spPr>
    </xdr:pic>
    <xdr:clientData/>
  </xdr:oneCellAnchor>
  <xdr:twoCellAnchor editAs="oneCell">
    <xdr:from>
      <xdr:col>20</xdr:col>
      <xdr:colOff>784412</xdr:colOff>
      <xdr:row>12</xdr:row>
      <xdr:rowOff>340179</xdr:rowOff>
    </xdr:from>
    <xdr:to>
      <xdr:col>20</xdr:col>
      <xdr:colOff>3986892</xdr:colOff>
      <xdr:row>12</xdr:row>
      <xdr:rowOff>2748936</xdr:rowOff>
    </xdr:to>
    <xdr:pic>
      <xdr:nvPicPr>
        <xdr:cNvPr id="6" name="Imagen 5">
          <a:extLst>
            <a:ext uri="{FF2B5EF4-FFF2-40B4-BE49-F238E27FC236}">
              <a16:creationId xmlns:a16="http://schemas.microsoft.com/office/drawing/2014/main" id="{D5501C3B-5B16-8E11-FE09-E0B4788A290C}"/>
            </a:ext>
          </a:extLst>
        </xdr:cNvPr>
        <xdr:cNvPicPr>
          <a:picLocks noChangeAspect="1"/>
        </xdr:cNvPicPr>
      </xdr:nvPicPr>
      <xdr:blipFill>
        <a:blip xmlns:r="http://schemas.openxmlformats.org/officeDocument/2006/relationships" r:embed="rId3"/>
        <a:stretch>
          <a:fillRect/>
        </a:stretch>
      </xdr:blipFill>
      <xdr:spPr>
        <a:xfrm>
          <a:off x="31604591" y="8368393"/>
          <a:ext cx="3202480" cy="2599257"/>
        </a:xfrm>
        <a:prstGeom prst="rect">
          <a:avLst/>
        </a:prstGeom>
      </xdr:spPr>
    </xdr:pic>
    <xdr:clientData/>
  </xdr:twoCellAnchor>
  <xdr:twoCellAnchor editAs="oneCell">
    <xdr:from>
      <xdr:col>20</xdr:col>
      <xdr:colOff>830036</xdr:colOff>
      <xdr:row>13</xdr:row>
      <xdr:rowOff>18033</xdr:rowOff>
    </xdr:from>
    <xdr:to>
      <xdr:col>20</xdr:col>
      <xdr:colOff>3946072</xdr:colOff>
      <xdr:row>13</xdr:row>
      <xdr:rowOff>1820078</xdr:rowOff>
    </xdr:to>
    <xdr:pic>
      <xdr:nvPicPr>
        <xdr:cNvPr id="7" name="Imagen 6">
          <a:extLst>
            <a:ext uri="{FF2B5EF4-FFF2-40B4-BE49-F238E27FC236}">
              <a16:creationId xmlns:a16="http://schemas.microsoft.com/office/drawing/2014/main" id="{D569FA33-A109-8027-BA0F-7C0B0A0C6BDF}"/>
            </a:ext>
          </a:extLst>
        </xdr:cNvPr>
        <xdr:cNvPicPr>
          <a:picLocks noChangeAspect="1"/>
        </xdr:cNvPicPr>
      </xdr:nvPicPr>
      <xdr:blipFill>
        <a:blip xmlns:r="http://schemas.openxmlformats.org/officeDocument/2006/relationships" r:embed="rId4"/>
        <a:stretch>
          <a:fillRect/>
        </a:stretch>
      </xdr:blipFill>
      <xdr:spPr>
        <a:xfrm>
          <a:off x="31650215" y="11107854"/>
          <a:ext cx="3116036" cy="1802045"/>
        </a:xfrm>
        <a:prstGeom prst="rect">
          <a:avLst/>
        </a:prstGeom>
      </xdr:spPr>
    </xdr:pic>
    <xdr:clientData/>
  </xdr:twoCellAnchor>
  <xdr:twoCellAnchor editAs="oneCell">
    <xdr:from>
      <xdr:col>20</xdr:col>
      <xdr:colOff>585106</xdr:colOff>
      <xdr:row>15</xdr:row>
      <xdr:rowOff>1801543</xdr:rowOff>
    </xdr:from>
    <xdr:to>
      <xdr:col>20</xdr:col>
      <xdr:colOff>4317483</xdr:colOff>
      <xdr:row>16</xdr:row>
      <xdr:rowOff>1726971</xdr:rowOff>
    </xdr:to>
    <xdr:pic>
      <xdr:nvPicPr>
        <xdr:cNvPr id="8" name="Imagen 7">
          <a:extLst>
            <a:ext uri="{FF2B5EF4-FFF2-40B4-BE49-F238E27FC236}">
              <a16:creationId xmlns:a16="http://schemas.microsoft.com/office/drawing/2014/main" id="{A005B152-C021-9339-2ECD-DCACA38B59BB}"/>
            </a:ext>
          </a:extLst>
        </xdr:cNvPr>
        <xdr:cNvPicPr>
          <a:picLocks noChangeAspect="1"/>
        </xdr:cNvPicPr>
      </xdr:nvPicPr>
      <xdr:blipFill>
        <a:blip xmlns:r="http://schemas.openxmlformats.org/officeDocument/2006/relationships" r:embed="rId5"/>
        <a:stretch>
          <a:fillRect/>
        </a:stretch>
      </xdr:blipFill>
      <xdr:spPr>
        <a:xfrm>
          <a:off x="46009271" y="17095331"/>
          <a:ext cx="3732377" cy="1951452"/>
        </a:xfrm>
        <a:prstGeom prst="rect">
          <a:avLst/>
        </a:prstGeom>
      </xdr:spPr>
    </xdr:pic>
    <xdr:clientData/>
  </xdr:twoCellAnchor>
  <xdr:oneCellAnchor>
    <xdr:from>
      <xdr:col>20</xdr:col>
      <xdr:colOff>176892</xdr:colOff>
      <xdr:row>17</xdr:row>
      <xdr:rowOff>70259</xdr:rowOff>
    </xdr:from>
    <xdr:ext cx="4364174" cy="2420805"/>
    <xdr:pic>
      <xdr:nvPicPr>
        <xdr:cNvPr id="9" name="Imagen 8">
          <a:extLst>
            <a:ext uri="{FF2B5EF4-FFF2-40B4-BE49-F238E27FC236}">
              <a16:creationId xmlns:a16="http://schemas.microsoft.com/office/drawing/2014/main" id="{4378890F-E3C5-476C-B808-02A20D9405B6}"/>
            </a:ext>
          </a:extLst>
        </xdr:cNvPr>
        <xdr:cNvPicPr>
          <a:picLocks noChangeAspect="1"/>
        </xdr:cNvPicPr>
      </xdr:nvPicPr>
      <xdr:blipFill>
        <a:blip xmlns:r="http://schemas.openxmlformats.org/officeDocument/2006/relationships" r:embed="rId2"/>
        <a:stretch>
          <a:fillRect/>
        </a:stretch>
      </xdr:blipFill>
      <xdr:spPr>
        <a:xfrm>
          <a:off x="31854321" y="5417866"/>
          <a:ext cx="4364174" cy="2420805"/>
        </a:xfrm>
        <a:prstGeom prst="rect">
          <a:avLst/>
        </a:prstGeom>
      </xdr:spPr>
    </xdr:pic>
    <xdr:clientData/>
  </xdr:oneCellAnchor>
  <xdr:twoCellAnchor editAs="oneCell">
    <xdr:from>
      <xdr:col>20</xdr:col>
      <xdr:colOff>381000</xdr:colOff>
      <xdr:row>20</xdr:row>
      <xdr:rowOff>95466</xdr:rowOff>
    </xdr:from>
    <xdr:to>
      <xdr:col>20</xdr:col>
      <xdr:colOff>3646715</xdr:colOff>
      <xdr:row>20</xdr:row>
      <xdr:rowOff>1991608</xdr:rowOff>
    </xdr:to>
    <xdr:pic>
      <xdr:nvPicPr>
        <xdr:cNvPr id="10" name="Imagen 9">
          <a:extLst>
            <a:ext uri="{FF2B5EF4-FFF2-40B4-BE49-F238E27FC236}">
              <a16:creationId xmlns:a16="http://schemas.microsoft.com/office/drawing/2014/main" id="{F7536580-8A97-D3AB-22BE-59920C82CCC6}"/>
            </a:ext>
          </a:extLst>
        </xdr:cNvPr>
        <xdr:cNvPicPr>
          <a:picLocks noChangeAspect="1"/>
        </xdr:cNvPicPr>
      </xdr:nvPicPr>
      <xdr:blipFill>
        <a:blip xmlns:r="http://schemas.openxmlformats.org/officeDocument/2006/relationships" r:embed="rId6"/>
        <a:stretch>
          <a:fillRect/>
        </a:stretch>
      </xdr:blipFill>
      <xdr:spPr>
        <a:xfrm>
          <a:off x="44522571" y="27745180"/>
          <a:ext cx="3265715" cy="1896142"/>
        </a:xfrm>
        <a:prstGeom prst="rect">
          <a:avLst/>
        </a:prstGeom>
      </xdr:spPr>
    </xdr:pic>
    <xdr:clientData/>
  </xdr:twoCellAnchor>
  <xdr:twoCellAnchor editAs="oneCell">
    <xdr:from>
      <xdr:col>20</xdr:col>
      <xdr:colOff>911678</xdr:colOff>
      <xdr:row>14</xdr:row>
      <xdr:rowOff>326900</xdr:rowOff>
    </xdr:from>
    <xdr:to>
      <xdr:col>20</xdr:col>
      <xdr:colOff>4544785</xdr:colOff>
      <xdr:row>14</xdr:row>
      <xdr:rowOff>2422400</xdr:rowOff>
    </xdr:to>
    <xdr:pic>
      <xdr:nvPicPr>
        <xdr:cNvPr id="4" name="Imagen 3">
          <a:extLst>
            <a:ext uri="{FF2B5EF4-FFF2-40B4-BE49-F238E27FC236}">
              <a16:creationId xmlns:a16="http://schemas.microsoft.com/office/drawing/2014/main" id="{F9F02F7D-E881-4697-A586-AE8FB40085AE}"/>
            </a:ext>
          </a:extLst>
        </xdr:cNvPr>
        <xdr:cNvPicPr>
          <a:picLocks noChangeAspect="1"/>
        </xdr:cNvPicPr>
      </xdr:nvPicPr>
      <xdr:blipFill>
        <a:blip xmlns:r="http://schemas.openxmlformats.org/officeDocument/2006/relationships" r:embed="rId4"/>
        <a:stretch>
          <a:fillRect/>
        </a:stretch>
      </xdr:blipFill>
      <xdr:spPr>
        <a:xfrm>
          <a:off x="45053249" y="13525829"/>
          <a:ext cx="3633107" cy="2101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27215</xdr:rowOff>
    </xdr:from>
    <xdr:to>
      <xdr:col>8</xdr:col>
      <xdr:colOff>595993</xdr:colOff>
      <xdr:row>34</xdr:row>
      <xdr:rowOff>134711</xdr:rowOff>
    </xdr:to>
    <xdr:graphicFrame macro="">
      <xdr:nvGraphicFramePr>
        <xdr:cNvPr id="3" name="Gráfico 2">
          <a:extLst>
            <a:ext uri="{FF2B5EF4-FFF2-40B4-BE49-F238E27FC236}">
              <a16:creationId xmlns:a16="http://schemas.microsoft.com/office/drawing/2014/main" id="{77758AE0-5F29-8E4E-38BD-724982CBE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9</xdr:row>
      <xdr:rowOff>0</xdr:rowOff>
    </xdr:from>
    <xdr:to>
      <xdr:col>5</xdr:col>
      <xdr:colOff>428625</xdr:colOff>
      <xdr:row>29</xdr:row>
      <xdr:rowOff>38100</xdr:rowOff>
    </xdr:to>
    <xdr:graphicFrame macro="">
      <xdr:nvGraphicFramePr>
        <xdr:cNvPr id="2" name="Gráfico 1">
          <a:extLst>
            <a:ext uri="{FF2B5EF4-FFF2-40B4-BE49-F238E27FC236}">
              <a16:creationId xmlns:a16="http://schemas.microsoft.com/office/drawing/2014/main" id="{9B05DF75-06B5-A899-7216-39CF12E34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ZENAIDA HERNANDEZ OCHOA" refreshedDate="45533.415229166669" createdVersion="8" refreshedVersion="8" minRefreshableVersion="3" recordCount="15" xr:uid="{BBA910FB-6851-4D4C-8C82-0651D19B7786}">
  <cacheSource type="worksheet">
    <worksheetSource ref="A10:U25" sheet="14251 CB-0402F  PLAN DE MEJO..."/>
  </cacheSource>
  <cacheFields count="21">
    <cacheField name="No." numFmtId="0">
      <sharedItems containsSemiMixedTypes="0" containsString="0" containsNumber="1" containsInteger="1" minValue="1" maxValue="15"/>
    </cacheField>
    <cacheField name="Fila" numFmtId="0">
      <sharedItems/>
    </cacheField>
    <cacheField name="CÓDIGO DE LA ENTIDAD" numFmtId="0">
      <sharedItems containsSemiMixedTypes="0" containsString="0" containsNumber="1" containsInteger="1" minValue="219" maxValue="219"/>
    </cacheField>
    <cacheField name="VIGENCIA PAD/ACCIÓN  CONJUNTA Y COORDINADA" numFmtId="0">
      <sharedItems/>
    </cacheField>
    <cacheField name="CÓDIGO AUDITORIA/  ACTUACIÓN SEGÚN PAD/ ACCIÓN CONJUNTA Y COORDINADA" numFmtId="0">
      <sharedItems containsSemiMixedTypes="0" containsString="0" containsNumber="1" containsInteger="1" minValue="24" maxValue="24"/>
    </cacheField>
    <cacheField name="No. HALLAZGO o Numeral del Informe de la Auditoría o Visita" numFmtId="0">
      <sharedItems/>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ontainsMixedTypes="1" containsNumber="1" containsInteger="1" minValue="1" maxValue="2"/>
    </cacheField>
    <cacheField name="META" numFmtId="0">
      <sharedItems containsSemiMixedTypes="0" containsString="0" containsNumber="1" containsInteger="1" minValue="1" maxValue="2"/>
    </cacheField>
    <cacheField name="AREA RESPONSABLE" numFmtId="0">
      <sharedItems count="10">
        <s v="Profesional Especiallizado - Profesional Especiallizado - Contador"/>
        <s v="Profesional Especiallizado - Profesional Especiallizado - Contador y Tesorero"/>
        <s v="Profesional Especiallizado - Profesional Especiallizado - Contador _x000a_Subdirección Administrativa"/>
        <s v="Profesional Especiallizado - Profesional Especiallizado - Contador y Profesional Nomina"/>
        <s v="Profesional Especiallizado Contador."/>
        <s v="Oficina Jurídica"/>
        <s v="Subdirección Académica"/>
        <s v="Subdirección Administrativa y Financiera"/>
        <s v="Oficina júridica - Subdirección Administrativa y Financiera"/>
        <s v="Subdirección académica." u="1"/>
      </sharedItems>
    </cacheField>
    <cacheField name="FECHA DE INICIO" numFmtId="0">
      <sharedItems containsSemiMixedTypes="0" containsNonDate="0" containsDate="1" containsString="0" minDate="2024-05-01T00:00:00" maxDate="2025-02-16T00:00:00"/>
    </cacheField>
    <cacheField name="FECHA DE TERMINACIÓN" numFmtId="164">
      <sharedItems containsSemiMixedTypes="0" containsNonDate="0" containsDate="1" containsString="0" minDate="2024-09-30T00:00:00" maxDate="2025-03-01T00:00:00"/>
    </cacheField>
    <cacheField name="OBSERVACION" numFmtId="0">
      <sharedItems containsBlank="1" longText="1"/>
    </cacheField>
    <cacheField name="EVIDENCIA" numFmtId="164">
      <sharedItems containsNonDate="0" containsBlank="1"/>
    </cacheField>
    <cacheField name="SEGUIMIENTO OCI" numFmtId="0">
      <sharedItems longText="1"/>
    </cacheField>
    <cacheField name="RESPONSABLE" numFmtId="0">
      <sharedItems count="4">
        <s v="Subdirección Administrativa y Financiera"/>
        <s v="Oficina Jurídica"/>
        <s v="Subdirección Académica"/>
        <s v="Oficina júridica - Subdirección Administrativa y Financiera"/>
      </sharedItems>
    </cacheField>
    <cacheField name="ESTADO" numFmtId="0">
      <sharedItems count="3">
        <s v="Ejecutada"/>
        <s v="Parcialmente Ejecutado"/>
        <s v="Sin Avance"/>
      </sharedItems>
    </cacheField>
    <cacheField name="SOPORTE OCI"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n v="1"/>
    <s v="FILA_1"/>
    <n v="219"/>
    <s v="2024 2024"/>
    <n v="24"/>
    <s v="3.2.1.1"/>
    <s v="En Notas a los Estados Financieros a 31 de diciembre de 2022 y 2023, no se consignaron las revelaciones con la información detallada, suficiente y de calidad, necesaria para la total comprensión del manejo contable del reconocimiento, medición inicial y medición posterior de la cuenta 1110- efectivo y equivalentes al efectivo"/>
    <n v="1"/>
    <s v=" Modificar la estructura de las notas en los Estados Financieros a fin de consignar la información detallada  cumpliendo con las políticas contables definidas por la entidad y de acuerdo con principios contables  generalmente aceptados. Así mismo incorporar la política de medición inicial y medición posterior del rubro, y el análisis pormenorizado de las variaciones de una vigencia a la otra."/>
    <s v="Nota Estados Financieros actualizada"/>
    <n v="1"/>
    <n v="1"/>
    <x v="0"/>
    <d v="2025-02-15T00:00:00"/>
    <d v="2025-02-28T00:00:00"/>
    <s v="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
    <s v="https://drive.google.com/drive/folders/15JQS__AVzFqfjaqhrH6dBcvfGwSeXw5I?usp=drive_link"/>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2"/>
    <s v="FILA_2"/>
    <n v="219"/>
    <s v="2024 2024"/>
    <n v="24"/>
    <s v="3.2.1.2"/>
    <s v="En nota contable 5.1 se señala: “Con corte a 31 de diciembre de 2023, el Instituto no presentó saldos en los depósitos financieros, en razón al retorno de recursos en el mes de octubre de 2023 a la Secretaría de Hacienda Distrital, dando cumplimiento a la política distrital de centralización de los recursos de Tesorería a través de la Dirección Distrital de Tesorería.”"/>
    <n v="1"/>
    <s v="Realizar una mesa de trabajo con el tesorero de la entidad para verificar que las notas de los Estados Financieros contengan los criterios de medición y reconocimiento, además de las revelaciones necesarias incorporando la política de medición inicial y medición posterior del rubro, así como el análisis pormenorizado de las variaciones de una vigencia a la otraque garanticen que la información cumple con el Marco Normativo para entidades de Gobierno."/>
    <s v="Acta realizada "/>
    <n v="1"/>
    <n v="1"/>
    <x v="1"/>
    <d v="2025-02-15T00:00:00"/>
    <d v="2025-02-28T00:00:00"/>
    <s v="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
    <s v="https://drive.google.com/drive/folders/15JQS__AVzFqfjaqhrH6dBcvfGwSeXw5I?usp=drive_link"/>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3"/>
    <s v="FILA_3"/>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1"/>
    <s v="Establecer los tiempos de entrega de los informes de ejecución financiera de los convenios de recursos entregados en Administración a través de memorando, con el cronograma para la recepción de los mismos en la SAF, estableciendo las fechas limites con el fin de dar cumplimiento a la Resolución 411 de 2023 de Contaduria General de la Nación._x000a_"/>
    <s v="Cronograma elaborado."/>
    <n v="1"/>
    <n v="1"/>
    <x v="2"/>
    <d v="2024-06-15T00:00:00"/>
    <d v="2024-12-15T00:00:00"/>
    <s v="1. Se emitió desde la Dirección General con el apoyo de la Subdirección Administrativa y Financiera la Circular 04 de 2024 recordando a los supervisores de convenios de recursos entregados, los lineamientos establecidos por la entidad para el adecuado y oportuno seguimiento a los informes de ejecución financiera de los recursos entregados en administración._x000a__x000a_2. Mediante memorando y oficio de la Subdirección Administrativa y Financiera se solicitó puntualmente la gestión para la remisión de los informes de ejecución financiera de los convenios que presentaban saldos por amortizar de recursos entregados en administración con destinos a los supervisores delegados para dichos convenios"/>
    <s v="https://drive.google.com/drive/folders/1J7J8X5qfBMaJuoU11ex3v02rd3bf8sB0?usp=drive_link_x000a__x000a_https://drive.google.com/drive/folders/1R6MrcBwwOwC9FxJsuerHqp02SypBlKvt"/>
    <s v="La OCI observó la emisión de la Circular 04 de 2024 y del memorando y oficio de la Subdirección Administrativa y Financiera recordando a los supervisores de convenios de recursos entregados, los lineamientos establecidos por la entidad para el adecuado y oportuno seguimiento a los informes de ejecución financiera; sin embargo, no se observa el cronograma con las fechas limites  para la recepción de los informes de ejecución financiera de los convenios de recursos entregados en Administración, definido en la descripción de la actividad._x000a__x000a_Conclusión:Parcialmente Ejecutado_x000a__x000a_"/>
    <x v="0"/>
    <x v="1"/>
    <m/>
  </r>
  <r>
    <n v="4"/>
    <s v="FILA_4"/>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2"/>
    <s v="Actualizar el formato informe de ejecución financiera de recursos entregados en administración.  FT-GF-14-22."/>
    <s v="Formato actualizado."/>
    <n v="1"/>
    <n v="1"/>
    <x v="2"/>
    <d v="2024-06-15T00:00:00"/>
    <d v="2024-12-15T00:00:00"/>
    <s v="Se actualizaron tanto el formato de informe de ejecución financiera: FT-GF-14-22 Informe de Ejecucion Financiera Final V5 2024, como la guia existentes en el Sistema de Gestión Documental Maloka Aula SIG: GU-GF-14-01 Guia Informes de ejecucion financiera V2"/>
    <s v="https://www.idep.edu.co/articulo/gf-14-proceso-de-gestion-financiera"/>
    <s v="Se observa la actualización y publicación en maloka del formato FT-GF-14-22 Informe de Ejecucion Financiera Final V5 2024 con fecha de aprovación 24/05/2024._x000a__x000a_Conclusión: Ejecutada"/>
    <x v="0"/>
    <x v="0"/>
    <m/>
  </r>
  <r>
    <n v="5"/>
    <s v="FILA_5"/>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3"/>
    <s v="Entregar la guía y el formato FT-GF-14-22  con radicado para la presentacion de los informes de ejecución de los convenios suscritos por concepto de recursos entregados en administración. "/>
    <s v="Documentos entregados"/>
    <n v="1"/>
    <n v="1"/>
    <x v="2"/>
    <d v="2024-06-15T00:00:00"/>
    <d v="2024-12-15T00:00:00"/>
    <s v="Para dar cumplimiento al levantamiento de este hallazgo se han adelantado las siguientes actividades al interior de la Subdirección Administrativa y Financiera: 1. Se preparó para la firma y emisión la Circular 04 de 2024 de la Dirección General debidamente aprobada por la Subdirección Administrativa y Financiera, a través de la se llevó a cabo la socialización tanto de la Guía para la presentación de informes de ejecución financiera: GU-GF-14-01 Guia Informes de ejecucion financiera V2, como el del formato de informe de ejecución financiera: FT-GF-14-22 Informe de Ejecucion Financiera Final V5 2024 y se fijaron las directrices para su diligenciamiento y control por parte de los supervisores de los convenios que pactan la entrega de recursos en administración. 2. En el cuerpo de la circular se indicó la ruta por medio de la cual se puede acceder a los documentos dentro del Sistema de Gestión documental de la entidad._x000a_2. Se notificó directamente a los "/>
    <s v="https://drive.google.com/drive/folders/18QdKloHK_HF-HvfOHwen83cqlyBhvo2N?usp=drive_link"/>
    <s v="Se evidencia la entregar la guía y el formato FT-GF-14-22  para la presentacion de los informes de ejecución de los convenios suscritos por concepto de recursos entregados en administración, a traves de  Circular 04 de 2024 de la Dirección General._x000a__x000a_Conclusión: Ejecutada"/>
    <x v="0"/>
    <x v="0"/>
    <m/>
  </r>
  <r>
    <n v="6"/>
    <s v="FILA_6"/>
    <n v="219"/>
    <s v="2024 2024"/>
    <n v="24"/>
    <s v="3.2.1.4"/>
    <s v=" "/>
    <n v="1"/>
    <s v="Detallar en la nota de la cuenta 1908- Recursos entregados en administracion de los estados financieros: El nombre de la entidad asociada, el número del convenio, fecha de inicio, valor entregado, fecha del ultimo informe allegado a la Subdirección Administrativa y Financiera, el valor amortizado durante el año y el saldo a 31 de diciembre. (Anual)"/>
    <s v="Nota Estados Financieros actualizada"/>
    <n v="1"/>
    <n v="1"/>
    <x v="0"/>
    <d v="2025-02-15T00:00:00"/>
    <d v="2025-02-28T00:00:00"/>
    <s v="En el reporte de los estados financieros de los dos (2) primeros trimestres del año se han presentado dentro de las notas explicativas a los mismos, los pormenores de la composición de los saldos de la cuenta 1908 Recursos entregados en administración, entre otros."/>
    <s v="Primer Trimestre: https://www.idep.edu.co/articulo/estados-contables-primer-trimestre-2024_x000a__x000a_Segundo trimestre: https://www.idep.edu.co/articulo/estados-contables-segundo-trimestre-2024"/>
    <s v="Las notas explicativas de los estados financieros de los dos (2) primeros trimestres de 2024, si bien se observa se incluyó un cuadro resumen donde se detalla el nombre de la entidad asociada, el número del convenio, Objeto, entre otros datos, no se oberva la información correspondiente a la fecha de inicio, valor entregado, fecha del ultimo informe allegado a la Subdirección Administrativa y Financiera._x000a__x000a_Conclusión: Parcialmente ejecutada"/>
    <x v="0"/>
    <x v="1"/>
    <m/>
  </r>
  <r>
    <n v="7"/>
    <s v="FILA_7"/>
    <n v="219"/>
    <s v="2024 2024"/>
    <n v="24"/>
    <s v="3.2.1.6"/>
    <s v="Verificado en el auxiliar los movimientos de las subcuentas que conforman el grupo 2511- beneficio a empleados a corto plazo, se observaron registros contrarios a la naturaleza de las subcuentas en las provisiones. el cual denota incumplimiento al marco conceptual para la preparación y presentación de información financiera."/>
    <n v="1"/>
    <s v="Llevar a cabo una revisión mensual de los ajustes (débitos) a las prestaciones sociales a través de un formato preestablecido, de lo cual se dejará constancia por las partes que intervienen en el proceso. (Proceso de nomina y proceso contable)"/>
    <s v="Formato firmado"/>
    <n v="1"/>
    <n v="1"/>
    <x v="3"/>
    <d v="2024-05-15T00:00:00"/>
    <d v="2024-12-15T00:00:00"/>
    <s v="A pesar de que no se comparte el hallazgo toda vez que contablemente es dable efectuar ajustes a la información todas las veces que se estime necesario con el fin de corregir las deviaciones de la información, así como las raznabilidad de las cifras reflejadas en los estados financieros.  Se llevó a cabo la revisión de los ajustes débito a los comprobantes de provisión de prestaciones sociales, identificando la justificación de los registros débito, dejando constacia de los mismos dentro del mismo reporte de libro auxiliar del sistema de información administrativo y financiero de la entidad."/>
    <s v="https://drive.google.com/drive/folders/1kv11gQH4-np58HLPrWfXWov9iDMm4Ggj?usp=drive_link"/>
    <s v="Se observa acta Acta de reunión No. 1 del 16 de julio de 2024,  donde se realizó revisión del primer semestre de 2024 de los ajustes a las provisiones de prestaciones sociales; sin embargo, en la acción definida, se estableció una periodicidad mensual para la revisión de estos ajustes y no semestral._x000a__x000a_Conclusión: Parcialmente Ejecutada"/>
    <x v="0"/>
    <x v="1"/>
    <m/>
  </r>
  <r>
    <n v="8"/>
    <s v="FILA_8"/>
    <n v="219"/>
    <s v="2024 2024"/>
    <n v="24"/>
    <s v="3.2.2.1"/>
    <s v="Se observan inconsistencias en los registros contables que afectan el análisis y compresión de las cifras registradas en los auxiliares y por ende en el movimiento de las subcuentas._x000a__x000a_De otra parte, se identificaron los siguientes componentes de riesgo en el sistema de control interno contable, que pueden afectar la razonabilidad y confiabilidad de los estados financieros con corte al 31 de diciembre de 2022 y 2023"/>
    <n v="1"/>
    <s v="Para este hallazgo se establecen las acciones de mejora de los hallazgos:  3.2.1.1; 3.2.1.2; 3.2.1.3 y 3.2.1.6"/>
    <s v="Nota Estados Financieros actualizada"/>
    <n v="1"/>
    <n v="1"/>
    <x v="4"/>
    <d v="2025-02-15T00:00:00"/>
    <d v="2025-02-28T00:00:00"/>
    <s v="Para ello se tienen establecidas mesas de trabajo para la revisión de las notas explicativas a los estados financieros que permitan dar claridad a los usuarios de la información en relación con las cifras reflejadas en los mismos. "/>
    <s v="Primer Trimestre: https://www.idep.edu.co/articulo/estados-contables-primer-trimestre-2024_x000a__x000a_Segundo trimestre: https://www.idep.edu.co/articulo/estados-contables-segundo-trimestre-2024"/>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9"/>
    <s v="FILA_9"/>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1"/>
    <s v=" Cada vez que se presente la necesidad de suscribir un convenio, implementar mesa de trabajo interdisciplinar entre área solicitante, oficina jurídica y entidad contratante con el fin de contextualizar y explicar la necesidad de la firma de los documentos en los plazos definidos."/>
    <s v="Acta mesa de trabajo"/>
    <s v="No. Convenios suscritos= No. De mesas de trabajo realizadas."/>
    <n v="1"/>
    <x v="5"/>
    <d v="2024-05-02T00:00:00"/>
    <d v="2024-12-31T00:00:00"/>
    <m/>
    <m/>
    <s v="No se recibió avance por parte de la Oficina Juridica._x000a__x000a_Conclusión: Sin Avance"/>
    <x v="1"/>
    <x v="2"/>
    <m/>
  </r>
  <r>
    <n v="10"/>
    <s v="FILA_10"/>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2"/>
    <s v="Realizar capacitación sobre los temas de publicación y uso de las plataformas  Secop II y tienda virtual_ segundo cuatrimestre de 2024."/>
    <s v="Capacitación realizada"/>
    <n v="1"/>
    <n v="1"/>
    <x v="5"/>
    <d v="2024-05-02T00:00:00"/>
    <d v="2024-09-30T00:00:00"/>
    <m/>
    <m/>
    <s v="No se recibió avance por parte de la Oficina Juridica._x000a__x000a_Conclusión: Sin Avance"/>
    <x v="1"/>
    <x v="2"/>
    <m/>
  </r>
  <r>
    <n v="11"/>
    <s v="FILA_11"/>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3"/>
    <s v="Diseñar e implementar un formato de seguimiento de cargue de información y soportes en la plataforma del secop II correspondiente a los contratos."/>
    <s v="Formato implementado"/>
    <n v="1"/>
    <n v="1"/>
    <x v="6"/>
    <d v="2024-08-30T00:00:00"/>
    <d v="2024-12-31T00:00:00"/>
    <m/>
    <m/>
    <s v="Se observa que la Subdirección acádemica diseñó el  formato de seguimiento de cargue de información y soportes en la plataforma del secop II correspondiente a los contratos; sin embargo, no se evidencia implementado._x000a__x000a_Conclusión: Parcialmente Ejecutada"/>
    <x v="2"/>
    <x v="1"/>
    <m/>
  </r>
  <r>
    <n v="12"/>
    <s v="FILA_12"/>
    <n v="219"/>
    <s v="2024 2024"/>
    <n v="24"/>
    <s v="3.4.2.2"/>
    <s v="En el convenio No. 120 de 2022 no se encontró una estructuración clara de costos de cada uno de los ítems descritos en la necesidad a contratar, pues se precisaron actividades globales._x000a_La entrega de elementos, sin establecer ningún tipo de control, seguimiento y evaluación, implica que a la fecha no se tenga certeza de la utilización de los elementos constitutivos de los kits o, tan siquiera, del cumplimiento de lafinalidad de su entrega"/>
    <n v="1"/>
    <s v="Definir, en los convenios a celebrarse, la estructuración de los costos de las actividades a desarrollar, donde se documente que actividades y/o incentivos se entregarán, costos, la metodología para la entrega y población objetivo."/>
    <s v=" Convenios suscritos"/>
    <s v="No. Convenios suscritos/No. Convenios revisados"/>
    <n v="1"/>
    <x v="6"/>
    <d v="2024-05-01T00:00:00"/>
    <d v="2024-12-31T00:00:00"/>
    <m/>
    <m/>
    <s v="_x000a__x000a_Conclusión: Sin Avance"/>
    <x v="2"/>
    <x v="2"/>
    <m/>
  </r>
  <r>
    <n v="13"/>
    <s v="FILA_13"/>
    <n v="219"/>
    <s v="2024 2024"/>
    <n v="24"/>
    <s v="3.4.2.3"/>
    <s v="Se evidencia dificultades en la supervisión del convenio, pues al no existir requerimientos previos, cotizaciones y documentos formales sobre su justificación y realización, resulta complejo llevar a cabo una supervisión real, completa e integral de los recursos asignados a esta última actividad."/>
    <n v="1"/>
    <s v="Incorporar en los estudios previos y contratos referentes a bienestar de los funcionarios, el detalle de las necesidades de logística, alimentación y espacios físicos (salones) requeridos para el desarrollo del objeto contractual"/>
    <s v="Contratos suscritos"/>
    <s v="No. contratos suscritos/No. contratos revisados"/>
    <n v="1"/>
    <x v="7"/>
    <d v="2024-05-01T00:00:00"/>
    <d v="2024-12-31T00:00:00"/>
    <s v="En los estudios previos realizados para el  contrato de bienestar, capacitación y seguridad y salud en el trabajo de los funcionarios del IDEP,  se incluyó como obligación especifica del contratista el &quot;Disponer y garantizar las instalaciones adecuadas para la realización de las actividades objeto del contrato, la_x000a_logística (equipos, ayudas audiovisuales, alimentos, transporte, boletas de ingreso a atracciones y/o actividades_x000a_culturales, recreativas o deportivas, materiales y demás apoyo logístico necesario) y contar con los permisos y_x000a_licencias correspondientes.&quot;"/>
    <s v="https://drive.google.com/drive/folders/1e0__5L467hx0KydjsrghfG6oAf-hLHaH?usp=sharing"/>
    <s v="Se hace validación de los estudios previos realizados para el  contrato de bienestar, capacitación y seguridad y salud en el trabajo de los funcionarios del IDEP; sin embargo, no se observa el detalle de las necesidades de logística, alimentación y espacios físicos (salones), tal como se definio en la acción._x000a__x000a_Conclusión: Parcialmente Ejecutado_x000a__x000a_Observación: En el reporte de la acción se definió &quot;el detalle de las necesidades de logística, alimentación y espacios físicos (salones) requeridos para el desarrollo del objeto contractual&quot;, de acuerdo con el avance reportado en el estudio se estructuró: &quot;como obligación especifica del contratista el &quot;Disponer y garantizar las instalaciones adecuadas para la realización de las actividades objeto del contrato&quot;; por lo que se puede calificar como inefectiva por parte del organismo de control."/>
    <x v="0"/>
    <x v="1"/>
    <m/>
  </r>
  <r>
    <n v="14"/>
    <s v="FILA_14"/>
    <n v="219"/>
    <s v="2024 2024"/>
    <n v="24"/>
    <s v="3.4.2.4"/>
    <s v="Al revisar el contenido de la factura anulada No. 19138 emitida el 11 de agosto, por un valor de $ 1.339.905, se concluye que el concepto a cobrar son consejos directivos del IDEP;sin embargo, no existe relación alguna entre la naturaleza del consejo directivo y el objeto contractual_x000a__x000a_No sexisten controles en la supervisión del contrato del todo adecuados, pues de ser así, en esta etapa previa de concertación y aprobación de eventos, no se hubiese aceptado la realización de un evento de esta naturaleza"/>
    <n v="1"/>
    <s v="Llevar a cabo la verificación del objeto y las actividades a contratar a través del convenio de capacitación y bienestar del personal, diseñando un formato para la aprobación previa de las actividades a ejecutar en el desarrollo del objeto a contratar."/>
    <s v="Formato elaborado "/>
    <n v="1"/>
    <n v="1"/>
    <x v="7"/>
    <d v="2024-05-01T00:00:00"/>
    <d v="2024-12-31T00:00:00"/>
    <s v="Se diseñó formato solicitud , con el fin de concertar las actividades para la ejecuciòn del contrato de bienestar, capacitacion y seguridad en el trabajo,  para validar con los soportes entregados por el contratista,  "/>
    <s v="https://drive.google.com/drive/folders/17yshyAK8OAlwYT6MgyzdhU4PRFJChoe-?usp=sharing"/>
    <s v="Se observa que se diseñó un formato para la aprobación previa de las actividades a ejecutar en el desarrollo del objeto a contratar; pendiente implementación._x000a__x000a_Conclusión: Parcialmente ejecutada"/>
    <x v="0"/>
    <x v="1"/>
    <m/>
  </r>
  <r>
    <n v="15"/>
    <s v="FILA_15"/>
    <n v="219"/>
    <s v="2024 2024"/>
    <n v="24"/>
    <s v="3.4.2.6"/>
    <s v="Se evidenció que en el contrato de Arrendamiento No. 53 de 2022, el documento de estudio de mercado y análisis del sector de la contratación celebrada contiene un error en la unidad de medida del bien inmueble tomado como mejor opción por sus condiciones físicas y área, se relató a lo largo de todo el documento, que el predio contaba con 515.62 mts2._x000a__x000a_Sin embargo, al cotejar los documentos base del estudio de mercado, esto es, certificado de libertad y tradición, como la escritura pública del predio, se evidencia que los 515.62 tomados como metros cuadrados, son realmente varas cuadradas. lo que significa que se omitió hacer la correspondiente conversión de varas a metros para obtener la extensión superficiaria real del predio y evitar incurrir en un error de medida respecto del análisis que adelantaron frente a dos predios más con los que se comparó el inmueble seleccionado."/>
    <n v="1"/>
    <s v="Cada vez que se suscriba un contrato de arrendamiento:_x000a_Dentro de la estructuración del proceso contractual, se debe realizar  estudio de mercado y análisis de sector comparativo de la zona _x000a_donde se pretende tomar en arrendamiento la sede  de la Entidad IDEP, así mismo se debe verificar que el uso del suelo se encuentre destinado para el funcionamiento de oficinas y la unidad de medida debe esteblecerse en metros cuadrados. _x000a_Los Estudios previos deben estar firmados por la Subdireccion Financiera y Administrativa y el anexo eléctronico debe estar firmado por la oficina juridica."/>
    <s v="Estudios previos y formato eléctronico firmado"/>
    <n v="2"/>
    <n v="2"/>
    <x v="8"/>
    <d v="2024-05-01T00:00:00"/>
    <d v="2024-12-31T00:00:00"/>
    <s v="Para la suscripción del contrato de arrendamiento la SAF para la  vigenia 2024  realizó un estudio de mercado donde se incluyo el analisis del sector y las necesidades que presenta la entidad, en el cual se elaboró un comparativo de la zona occidental _x000a_donde se  arrendo la sede para el  Instituto,  documentos soportes para realizar los estudios previos, así mismo se verificó que el uso del suelo se encuentre destinado para el funcionamiento de oficinas. _x000a__x000a_"/>
    <s v="https://drive.google.com/drive/folders/1YVE09TAJAfid78baYLANS63ZTLNegwkv?usp=sharing "/>
    <s v="Se observa que para la suscripción del contrato de arrendamientoel estudio de mercado donde se incluyo el analisis del sector y las necesidades que presenta la entidad, firmado por la Subdireccion Financiera y Administrativa y el anexo eléctronico firmado por la oficina juridica._x000a__x000a_Conclusión: Ejecutado"/>
    <x v="3"/>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FEA1AD-2C43-44D2-AF6D-19EEB4D9778D}" name="TablaDinámica2" cacheId="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8:C48" firstHeaderRow="1" firstDataRow="1" firstDataCol="2"/>
  <pivotFields count="21">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10">
        <item x="5"/>
        <item x="8"/>
        <item x="0"/>
        <item x="2"/>
        <item x="3"/>
        <item x="1"/>
        <item x="4"/>
        <item m="1" x="9"/>
        <item x="7"/>
        <item x="6"/>
      </items>
    </pivotField>
    <pivotField compact="0" outline="0" showAll="0"/>
    <pivotField compact="0" numFmtId="164" outline="0" showAll="0"/>
    <pivotField compact="0" outline="0" showAll="0"/>
    <pivotField compact="0" outline="0" showAll="0"/>
    <pivotField compact="0" outline="0" showAll="0"/>
    <pivotField axis="axisRow" compact="0" outline="0" showAll="0">
      <items count="5">
        <item x="1"/>
        <item x="3"/>
        <item x="2"/>
        <item x="0"/>
        <item t="default"/>
      </items>
    </pivotField>
    <pivotField axis="axisRow" compact="0" outline="0" showAll="0">
      <items count="4">
        <item x="0"/>
        <item x="1"/>
        <item x="2"/>
        <item t="default"/>
      </items>
    </pivotField>
    <pivotField compact="0" outline="0" showAll="0"/>
  </pivotFields>
  <rowFields count="2">
    <field x="19"/>
    <field x="18"/>
  </rowFields>
  <rowItems count="10">
    <i>
      <x/>
      <x v="1"/>
    </i>
    <i r="1">
      <x v="3"/>
    </i>
    <i t="default">
      <x/>
    </i>
    <i>
      <x v="1"/>
      <x v="2"/>
    </i>
    <i r="1">
      <x v="3"/>
    </i>
    <i t="default">
      <x v="1"/>
    </i>
    <i>
      <x v="2"/>
      <x/>
    </i>
    <i r="1">
      <x v="2"/>
    </i>
    <i t="default">
      <x v="2"/>
    </i>
    <i t="grand">
      <x/>
    </i>
  </rowItems>
  <colItems count="1">
    <i/>
  </colItems>
  <dataFields count="1">
    <dataField name="CANTIDAD" fld="0" subtotal="count" baseField="18" baseItem="0"/>
  </dataFields>
  <formats count="67">
    <format dxfId="67">
      <pivotArea type="all" dataOnly="0" outline="0" fieldPosition="0"/>
    </format>
    <format dxfId="66">
      <pivotArea outline="0" collapsedLevelsAreSubtotals="1" fieldPosition="0"/>
    </format>
    <format dxfId="65">
      <pivotArea field="19" type="button" dataOnly="0" labelOnly="1" outline="0" axis="axisRow" fieldPosition="0"/>
    </format>
    <format dxfId="64">
      <pivotArea field="12" type="button" dataOnly="0" labelOnly="1" outline="0"/>
    </format>
    <format dxfId="63">
      <pivotArea dataOnly="0" labelOnly="1" outline="0" fieldPosition="0">
        <references count="1">
          <reference field="19" count="0"/>
        </references>
      </pivotArea>
    </format>
    <format dxfId="62">
      <pivotArea dataOnly="0" labelOnly="1" outline="0" fieldPosition="0">
        <references count="1">
          <reference field="19" count="0" defaultSubtotal="1"/>
        </references>
      </pivotArea>
    </format>
    <format dxfId="61">
      <pivotArea dataOnly="0" labelOnly="1" grandRow="1" outline="0" fieldPosition="0"/>
    </format>
    <format dxfId="60">
      <pivotArea dataOnly="0" labelOnly="1" outline="0" axis="axisValues" fieldPosition="0"/>
    </format>
    <format dxfId="59">
      <pivotArea outline="0" fieldPosition="0">
        <references count="1">
          <reference field="19" count="1" selected="0" defaultSubtotal="1">
            <x v="2"/>
          </reference>
        </references>
      </pivotArea>
    </format>
    <format dxfId="58">
      <pivotArea grandRow="1" outline="0" collapsedLevelsAreSubtotals="1" fieldPosition="0"/>
    </format>
    <format dxfId="57">
      <pivotArea dataOnly="0" labelOnly="1" outline="0" fieldPosition="0">
        <references count="1">
          <reference field="19" count="1" defaultSubtotal="1">
            <x v="2"/>
          </reference>
        </references>
      </pivotArea>
    </format>
    <format dxfId="56">
      <pivotArea dataOnly="0" labelOnly="1" grandRow="1" outline="0" fieldPosition="0"/>
    </format>
    <format dxfId="55">
      <pivotArea outline="0" fieldPosition="0">
        <references count="1">
          <reference field="19" count="1" selected="0" defaultSubtotal="1">
            <x v="2"/>
          </reference>
        </references>
      </pivotArea>
    </format>
    <format dxfId="54">
      <pivotArea grandRow="1" outline="0" collapsedLevelsAreSubtotals="1" fieldPosition="0"/>
    </format>
    <format dxfId="53">
      <pivotArea dataOnly="0" labelOnly="1" outline="0" fieldPosition="0">
        <references count="1">
          <reference field="19" count="1" defaultSubtotal="1">
            <x v="2"/>
          </reference>
        </references>
      </pivotArea>
    </format>
    <format dxfId="52">
      <pivotArea dataOnly="0" labelOnly="1" grandRow="1" outline="0" fieldPosition="0"/>
    </format>
    <format dxfId="51">
      <pivotArea outline="0" fieldPosition="0">
        <references count="1">
          <reference field="19" count="1" selected="0" defaultSubtotal="1">
            <x v="2"/>
          </reference>
        </references>
      </pivotArea>
    </format>
    <format dxfId="50">
      <pivotArea grandRow="1" outline="0" collapsedLevelsAreSubtotals="1" fieldPosition="0"/>
    </format>
    <format dxfId="49">
      <pivotArea dataOnly="0" labelOnly="1" outline="0" fieldPosition="0">
        <references count="1">
          <reference field="19" count="1" defaultSubtotal="1">
            <x v="2"/>
          </reference>
        </references>
      </pivotArea>
    </format>
    <format dxfId="48">
      <pivotArea dataOnly="0" labelOnly="1" grandRow="1" outline="0" fieldPosition="0"/>
    </format>
    <format dxfId="47">
      <pivotArea type="all" dataOnly="0" outline="0" fieldPosition="0"/>
    </format>
    <format dxfId="46">
      <pivotArea outline="0" collapsedLevelsAreSubtotals="1" fieldPosition="0"/>
    </format>
    <format dxfId="45">
      <pivotArea field="19" type="button" dataOnly="0" labelOnly="1" outline="0" axis="axisRow" fieldPosition="0"/>
    </format>
    <format dxfId="44">
      <pivotArea field="18" type="button" dataOnly="0" labelOnly="1" outline="0" axis="axisRow" fieldPosition="1"/>
    </format>
    <format dxfId="43">
      <pivotArea dataOnly="0" labelOnly="1" outline="0" fieldPosition="0">
        <references count="1">
          <reference field="19" count="0"/>
        </references>
      </pivotArea>
    </format>
    <format dxfId="42">
      <pivotArea dataOnly="0" labelOnly="1" outline="0" fieldPosition="0">
        <references count="1">
          <reference field="19" count="0" defaultSubtotal="1"/>
        </references>
      </pivotArea>
    </format>
    <format dxfId="41">
      <pivotArea dataOnly="0" labelOnly="1" grandRow="1" outline="0" fieldPosition="0"/>
    </format>
    <format dxfId="40">
      <pivotArea dataOnly="0" labelOnly="1" outline="0" fieldPosition="0">
        <references count="2">
          <reference field="18" count="2">
            <x v="1"/>
            <x v="3"/>
          </reference>
          <reference field="19" count="1" selected="0">
            <x v="0"/>
          </reference>
        </references>
      </pivotArea>
    </format>
    <format dxfId="39">
      <pivotArea dataOnly="0" labelOnly="1" outline="0" fieldPosition="0">
        <references count="2">
          <reference field="18" count="2">
            <x v="2"/>
            <x v="3"/>
          </reference>
          <reference field="19" count="1" selected="0">
            <x v="1"/>
          </reference>
        </references>
      </pivotArea>
    </format>
    <format dxfId="38">
      <pivotArea dataOnly="0" labelOnly="1" outline="0" fieldPosition="0">
        <references count="2">
          <reference field="18" count="2">
            <x v="0"/>
            <x v="2"/>
          </reference>
          <reference field="19" count="1" selected="0">
            <x v="2"/>
          </reference>
        </references>
      </pivotArea>
    </format>
    <format dxfId="37">
      <pivotArea dataOnly="0" labelOnly="1" outline="0" axis="axisValues" fieldPosition="0"/>
    </format>
    <format dxfId="36">
      <pivotArea field="19" type="button" dataOnly="0" labelOnly="1" outline="0" axis="axisRow" fieldPosition="0"/>
    </format>
    <format dxfId="35">
      <pivotArea field="18" type="button" dataOnly="0" labelOnly="1" outline="0" axis="axisRow" fieldPosition="1"/>
    </format>
    <format dxfId="34">
      <pivotArea dataOnly="0" labelOnly="1" outline="0" axis="axisValues" fieldPosition="0"/>
    </format>
    <format dxfId="33">
      <pivotArea field="19" type="button" dataOnly="0" labelOnly="1" outline="0" axis="axisRow" fieldPosition="0"/>
    </format>
    <format dxfId="32">
      <pivotArea field="18" type="button" dataOnly="0" labelOnly="1" outline="0" axis="axisRow" fieldPosition="1"/>
    </format>
    <format dxfId="31">
      <pivotArea dataOnly="0" labelOnly="1" outline="0" axis="axisValues" fieldPosition="0"/>
    </format>
    <format dxfId="30">
      <pivotArea outline="0" fieldPosition="0">
        <references count="1">
          <reference field="19" count="1" selected="0" defaultSubtotal="1">
            <x v="0"/>
          </reference>
        </references>
      </pivotArea>
    </format>
    <format dxfId="29">
      <pivotArea dataOnly="0" labelOnly="1" outline="0" fieldPosition="0">
        <references count="1">
          <reference field="19" count="1" defaultSubtotal="1">
            <x v="0"/>
          </reference>
        </references>
      </pivotArea>
    </format>
    <format dxfId="28">
      <pivotArea outline="0" fieldPosition="0">
        <references count="1">
          <reference field="19" count="1" selected="0" defaultSubtotal="1">
            <x v="0"/>
          </reference>
        </references>
      </pivotArea>
    </format>
    <format dxfId="27">
      <pivotArea dataOnly="0" labelOnly="1" outline="0" fieldPosition="0">
        <references count="1">
          <reference field="19" count="1" defaultSubtotal="1">
            <x v="0"/>
          </reference>
        </references>
      </pivotArea>
    </format>
    <format dxfId="26">
      <pivotArea outline="0" fieldPosition="0">
        <references count="1">
          <reference field="19" count="1" selected="0" defaultSubtotal="1">
            <x v="1"/>
          </reference>
        </references>
      </pivotArea>
    </format>
    <format dxfId="25">
      <pivotArea dataOnly="0" labelOnly="1" outline="0" fieldPosition="0">
        <references count="1">
          <reference field="19" count="1" defaultSubtotal="1">
            <x v="1"/>
          </reference>
        </references>
      </pivotArea>
    </format>
    <format dxfId="24">
      <pivotArea outline="0" fieldPosition="0">
        <references count="1">
          <reference field="19" count="1" selected="0" defaultSubtotal="1">
            <x v="1"/>
          </reference>
        </references>
      </pivotArea>
    </format>
    <format dxfId="23">
      <pivotArea dataOnly="0" labelOnly="1" outline="0" fieldPosition="0">
        <references count="1">
          <reference field="19" count="1" defaultSubtotal="1">
            <x v="1"/>
          </reference>
        </references>
      </pivotArea>
    </format>
    <format dxfId="22">
      <pivotArea type="all" dataOnly="0" outline="0" fieldPosition="0"/>
    </format>
    <format dxfId="21">
      <pivotArea outline="0" collapsedLevelsAreSubtotals="1" fieldPosition="0"/>
    </format>
    <format dxfId="20">
      <pivotArea field="19" type="button" dataOnly="0" labelOnly="1" outline="0" axis="axisRow" fieldPosition="0"/>
    </format>
    <format dxfId="19">
      <pivotArea field="18" type="button" dataOnly="0" labelOnly="1" outline="0" axis="axisRow" fieldPosition="1"/>
    </format>
    <format dxfId="18">
      <pivotArea dataOnly="0" labelOnly="1" outline="0" fieldPosition="0">
        <references count="1">
          <reference field="19" count="0"/>
        </references>
      </pivotArea>
    </format>
    <format dxfId="17">
      <pivotArea dataOnly="0" labelOnly="1" outline="0" fieldPosition="0">
        <references count="1">
          <reference field="19" count="0" defaultSubtotal="1"/>
        </references>
      </pivotArea>
    </format>
    <format dxfId="16">
      <pivotArea dataOnly="0" labelOnly="1" grandRow="1" outline="0" fieldPosition="0"/>
    </format>
    <format dxfId="15">
      <pivotArea dataOnly="0" labelOnly="1" outline="0" fieldPosition="0">
        <references count="2">
          <reference field="18" count="2">
            <x v="1"/>
            <x v="3"/>
          </reference>
          <reference field="19" count="1" selected="0">
            <x v="0"/>
          </reference>
        </references>
      </pivotArea>
    </format>
    <format dxfId="14">
      <pivotArea dataOnly="0" labelOnly="1" outline="0" fieldPosition="0">
        <references count="2">
          <reference field="18" count="2">
            <x v="2"/>
            <x v="3"/>
          </reference>
          <reference field="19" count="1" selected="0">
            <x v="1"/>
          </reference>
        </references>
      </pivotArea>
    </format>
    <format dxfId="13">
      <pivotArea dataOnly="0" labelOnly="1" outline="0" fieldPosition="0">
        <references count="2">
          <reference field="18" count="2">
            <x v="0"/>
            <x v="2"/>
          </reference>
          <reference field="19" count="1" selected="0">
            <x v="2"/>
          </reference>
        </references>
      </pivotArea>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19" type="button" dataOnly="0" labelOnly="1" outline="0" axis="axisRow" fieldPosition="0"/>
    </format>
    <format dxfId="8">
      <pivotArea field="18" type="button" dataOnly="0" labelOnly="1" outline="0" axis="axisRow" fieldPosition="1"/>
    </format>
    <format dxfId="7">
      <pivotArea dataOnly="0" labelOnly="1" outline="0" fieldPosition="0">
        <references count="1">
          <reference field="19" count="0"/>
        </references>
      </pivotArea>
    </format>
    <format dxfId="6">
      <pivotArea dataOnly="0" labelOnly="1" outline="0" fieldPosition="0">
        <references count="1">
          <reference field="19" count="0" defaultSubtotal="1"/>
        </references>
      </pivotArea>
    </format>
    <format dxfId="5">
      <pivotArea dataOnly="0" labelOnly="1" grandRow="1" outline="0" fieldPosition="0"/>
    </format>
    <format dxfId="4">
      <pivotArea dataOnly="0" labelOnly="1" outline="0" fieldPosition="0">
        <references count="2">
          <reference field="18" count="2">
            <x v="1"/>
            <x v="3"/>
          </reference>
          <reference field="19" count="1" selected="0">
            <x v="0"/>
          </reference>
        </references>
      </pivotArea>
    </format>
    <format dxfId="3">
      <pivotArea dataOnly="0" labelOnly="1" outline="0" fieldPosition="0">
        <references count="2">
          <reference field="18" count="2">
            <x v="2"/>
            <x v="3"/>
          </reference>
          <reference field="19" count="1" selected="0">
            <x v="1"/>
          </reference>
        </references>
      </pivotArea>
    </format>
    <format dxfId="2">
      <pivotArea dataOnly="0" labelOnly="1" outline="0" fieldPosition="0">
        <references count="2">
          <reference field="18" count="2">
            <x v="0"/>
            <x v="2"/>
          </reference>
          <reference field="19" count="1" selected="0">
            <x v="2"/>
          </reference>
        </references>
      </pivotArea>
    </format>
    <format dxfId="1">
      <pivotArea dataOnly="0" labelOnly="1" outline="0" axis="axisValues" fieldPosition="0"/>
    </format>
  </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1DD19C-97B7-4A8C-A0B3-D9EDAD3158D9}" name="TablaDinámica1" cacheId="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24">
  <location ref="A3:B7" firstHeaderRow="1" firstDataRow="1" firstDataCol="1"/>
  <pivotFields count="2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9"/>
  </rowFields>
  <rowItems count="4">
    <i>
      <x/>
    </i>
    <i>
      <x v="1"/>
    </i>
    <i>
      <x v="2"/>
    </i>
    <i t="grand">
      <x/>
    </i>
  </rowItems>
  <colItems count="1">
    <i/>
  </colItems>
  <dataFields count="1">
    <dataField name="Cantidad" fld="0" subtotal="count" baseField="0" baseItem="0"/>
  </dataFields>
  <formats count="16">
    <format dxfId="83">
      <pivotArea grandRow="1" outline="0" collapsedLevelsAreSubtotals="1" fieldPosition="0"/>
    </format>
    <format dxfId="82">
      <pivotArea dataOnly="0" labelOnly="1" grandRow="1" outline="0" fieldPosition="0"/>
    </format>
    <format dxfId="81">
      <pivotArea dataOnly="0" outline="0" axis="axisValues" fieldPosition="0"/>
    </format>
    <format dxfId="80">
      <pivotArea field="19" type="button" dataOnly="0" labelOnly="1" outline="0" axis="axisRow" fieldPosition="0"/>
    </format>
    <format dxfId="79">
      <pivotArea type="all" dataOnly="0" outline="0" fieldPosition="0"/>
    </format>
    <format dxfId="78">
      <pivotArea outline="0" collapsedLevelsAreSubtotals="1" fieldPosition="0"/>
    </format>
    <format dxfId="77">
      <pivotArea field="19" type="button" dataOnly="0" labelOnly="1" outline="0" axis="axisRow" fieldPosition="0"/>
    </format>
    <format dxfId="76">
      <pivotArea dataOnly="0" labelOnly="1" outline="0" fieldPosition="0">
        <references count="1">
          <reference field="19" count="0"/>
        </references>
      </pivotArea>
    </format>
    <format dxfId="75">
      <pivotArea dataOnly="0" labelOnly="1" grandRow="1" outline="0" fieldPosition="0"/>
    </format>
    <format dxfId="74">
      <pivotArea dataOnly="0" labelOnly="1" outline="0" axis="axisValues" fieldPosition="0"/>
    </format>
    <format dxfId="73">
      <pivotArea type="all" dataOnly="0" outline="0" fieldPosition="0"/>
    </format>
    <format dxfId="72">
      <pivotArea outline="0" collapsedLevelsAreSubtotals="1" fieldPosition="0"/>
    </format>
    <format dxfId="71">
      <pivotArea field="19" type="button" dataOnly="0" labelOnly="1" outline="0" axis="axisRow" fieldPosition="0"/>
    </format>
    <format dxfId="70">
      <pivotArea dataOnly="0" labelOnly="1" outline="0" fieldPosition="0">
        <references count="1">
          <reference field="19" count="0"/>
        </references>
      </pivotArea>
    </format>
    <format dxfId="69">
      <pivotArea dataOnly="0" labelOnly="1" grandRow="1" outline="0" fieldPosition="0"/>
    </format>
    <format dxfId="68">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19" count="1" selected="0">
            <x v="0"/>
          </reference>
        </references>
      </pivotArea>
    </chartFormat>
    <chartFormat chart="1" format="9">
      <pivotArea type="data" outline="0" fieldPosition="0">
        <references count="2">
          <reference field="4294967294" count="1" selected="0">
            <x v="0"/>
          </reference>
          <reference field="19" count="1" selected="0">
            <x v="2"/>
          </reference>
        </references>
      </pivotArea>
    </chartFormat>
    <chartFormat chart="1" format="10">
      <pivotArea type="data" outline="0" fieldPosition="0">
        <references count="2">
          <reference field="4294967294" count="1" selected="0">
            <x v="0"/>
          </reference>
          <reference field="19" count="1" selected="0">
            <x v="1"/>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DBE258C-975D-4BEC-94BE-E577F476E64D}" name="TablaDinámica3" cacheId="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4">
  <location ref="A3:B8" firstHeaderRow="1" firstDataRow="1" firstDataCol="1"/>
  <pivotFields count="2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4">
        <item x="1"/>
        <item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8"/>
  </rowFields>
  <rowItems count="5">
    <i>
      <x/>
    </i>
    <i>
      <x v="1"/>
    </i>
    <i>
      <x v="2"/>
    </i>
    <i>
      <x v="3"/>
    </i>
    <i t="grand">
      <x/>
    </i>
  </rowItems>
  <colItems count="1">
    <i/>
  </colItems>
  <dataFields count="1">
    <dataField name="Cantidad" fld="0" subtotal="count" baseField="0" baseItem="0"/>
  </dataFields>
  <chartFormats count="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30" format="5" series="1">
      <pivotArea type="data" outline="0" fieldPosition="0">
        <references count="1">
          <reference field="4294967294" count="1" selected="0">
            <x v="0"/>
          </reference>
        </references>
      </pivotArea>
    </chartFormat>
    <chartFormat chart="31" format="10" series="1">
      <pivotArea type="data" outline="0" fieldPosition="0">
        <references count="1">
          <reference field="4294967294" count="1" selected="0">
            <x v="0"/>
          </reference>
        </references>
      </pivotArea>
    </chartFormat>
    <chartFormat chart="12" format="5">
      <pivotArea type="data" outline="0" fieldPosition="0">
        <references count="2">
          <reference field="4294967294" count="1" selected="0">
            <x v="0"/>
          </reference>
          <reference field="18" count="1" selected="0">
            <x v="0"/>
          </reference>
        </references>
      </pivotArea>
    </chartFormat>
    <chartFormat chart="12" format="6">
      <pivotArea type="data" outline="0" fieldPosition="0">
        <references count="2">
          <reference field="4294967294" count="1" selected="0">
            <x v="0"/>
          </reference>
          <reference field="18" count="1" selected="0">
            <x v="1"/>
          </reference>
        </references>
      </pivotArea>
    </chartFormat>
    <chartFormat chart="12" format="7">
      <pivotArea type="data" outline="0" fieldPosition="0">
        <references count="2">
          <reference field="4294967294" count="1" selected="0">
            <x v="0"/>
          </reference>
          <reference field="18" count="1" selected="0">
            <x v="2"/>
          </reference>
        </references>
      </pivotArea>
    </chartFormat>
    <chartFormat chart="12" format="8">
      <pivotArea type="data" outline="0" fieldPosition="0">
        <references count="2">
          <reference field="4294967294" count="1" selected="0">
            <x v="0"/>
          </reference>
          <reference field="18" count="1" selected="0">
            <x v="3"/>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7yshyAK8OAlwYT6MgyzdhU4PRFJChoe-?usp=sharing" TargetMode="External"/><Relationship Id="rId3" Type="http://schemas.openxmlformats.org/officeDocument/2006/relationships/hyperlink" Target="https://drive.google.com/drive/folders/18QdKloHK_HF-HvfOHwen83cqlyBhvo2N?usp=drive_link" TargetMode="External"/><Relationship Id="rId7" Type="http://schemas.openxmlformats.org/officeDocument/2006/relationships/hyperlink" Target="https://drive.google.com/drive/folders/1e0__5L467hx0KydjsrghfG6oAf-hLHaH?usp=sharing" TargetMode="External"/><Relationship Id="rId2" Type="http://schemas.openxmlformats.org/officeDocument/2006/relationships/hyperlink" Target="https://www.idep.edu.co/articulo/gf-14-proceso-de-gestion-financiera" TargetMode="External"/><Relationship Id="rId1" Type="http://schemas.openxmlformats.org/officeDocument/2006/relationships/hyperlink" Target="https://drive.google.com/drive/folders/1J7J8X5qfBMaJuoU11ex3v02rd3bf8sB0?usp=drive_link" TargetMode="External"/><Relationship Id="rId6" Type="http://schemas.openxmlformats.org/officeDocument/2006/relationships/hyperlink" Target="https://drive.google.com/drive/folders/15JQS__AVzFqfjaqhrH6dBcvfGwSeXw5I?usp=drive_link" TargetMode="External"/><Relationship Id="rId11" Type="http://schemas.openxmlformats.org/officeDocument/2006/relationships/drawing" Target="../drawings/drawing1.xml"/><Relationship Id="rId5" Type="http://schemas.openxmlformats.org/officeDocument/2006/relationships/hyperlink" Target="https://drive.google.com/drive/folders/15JQS__AVzFqfjaqhrH6dBcvfGwSeXw5I?usp=drive_link" TargetMode="External"/><Relationship Id="rId10" Type="http://schemas.openxmlformats.org/officeDocument/2006/relationships/printerSettings" Target="../printerSettings/printerSettings1.bin"/><Relationship Id="rId4" Type="http://schemas.openxmlformats.org/officeDocument/2006/relationships/hyperlink" Target="https://drive.google.com/drive/folders/1kv11gQH4-np58HLPrWfXWov9iDMm4Ggj?usp=drive_link" TargetMode="External"/><Relationship Id="rId9" Type="http://schemas.openxmlformats.org/officeDocument/2006/relationships/hyperlink" Target="https://drive.google.com/drive/folders/1YVE09TAJAfid78baYLANS63ZTLNegwkv?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Y351021"/>
  <sheetViews>
    <sheetView showGridLines="0" tabSelected="1" topLeftCell="U24" zoomScale="85" zoomScaleNormal="85" workbookViewId="0">
      <selection activeCell="W25" sqref="W25"/>
    </sheetView>
  </sheetViews>
  <sheetFormatPr baseColWidth="10" defaultColWidth="8.88671875" defaultRowHeight="14.4"/>
  <cols>
    <col min="2" max="2" width="16" customWidth="1"/>
    <col min="3" max="3" width="17" customWidth="1"/>
    <col min="4" max="4" width="65" bestFit="1" customWidth="1"/>
    <col min="5" max="5" width="8" customWidth="1"/>
    <col min="6" max="6" width="13.6640625" customWidth="1"/>
    <col min="7" max="7" width="58.88671875" customWidth="1"/>
    <col min="8" max="8" width="19" customWidth="1"/>
    <col min="9" max="9" width="49.44140625" customWidth="1"/>
    <col min="10" max="10" width="26" customWidth="1"/>
    <col min="11" max="11" width="27" customWidth="1"/>
    <col min="12" max="12" width="10" customWidth="1"/>
    <col min="13" max="13" width="22" customWidth="1"/>
    <col min="14" max="14" width="21" customWidth="1"/>
    <col min="15" max="15" width="26" customWidth="1"/>
    <col min="16" max="16" width="48.109375" customWidth="1"/>
    <col min="17" max="17" width="36.109375" customWidth="1"/>
    <col min="18" max="20" width="63.44140625" customWidth="1"/>
    <col min="21" max="21" width="80.88671875" customWidth="1"/>
    <col min="22" max="22" width="80.88671875" style="108" customWidth="1"/>
    <col min="23" max="23" width="58.33203125" bestFit="1" customWidth="1"/>
    <col min="24" max="24" width="11.44140625" bestFit="1" customWidth="1"/>
    <col min="25" max="25" width="17.88671875" bestFit="1" customWidth="1"/>
    <col min="26" max="259" width="8" customWidth="1"/>
  </cols>
  <sheetData>
    <row r="1" spans="1:25">
      <c r="B1" s="1" t="s">
        <v>0</v>
      </c>
      <c r="C1" s="1">
        <v>70</v>
      </c>
      <c r="D1" s="1" t="s">
        <v>1</v>
      </c>
    </row>
    <row r="2" spans="1:25">
      <c r="B2" s="1" t="s">
        <v>2</v>
      </c>
      <c r="C2" s="1">
        <v>14251</v>
      </c>
      <c r="D2" s="1" t="s">
        <v>3</v>
      </c>
    </row>
    <row r="3" spans="1:25">
      <c r="B3" s="1" t="s">
        <v>4</v>
      </c>
      <c r="C3" s="1">
        <v>1</v>
      </c>
    </row>
    <row r="4" spans="1:25">
      <c r="B4" s="1" t="s">
        <v>5</v>
      </c>
      <c r="C4" s="1">
        <v>219</v>
      </c>
    </row>
    <row r="5" spans="1:25">
      <c r="B5" s="1" t="s">
        <v>6</v>
      </c>
      <c r="C5" s="4">
        <v>45397</v>
      </c>
    </row>
    <row r="6" spans="1:25">
      <c r="B6" s="1" t="s">
        <v>7</v>
      </c>
      <c r="C6" s="1">
        <v>1</v>
      </c>
      <c r="D6" s="1" t="s">
        <v>8</v>
      </c>
    </row>
    <row r="8" spans="1:25">
      <c r="A8" s="1" t="s">
        <v>9</v>
      </c>
      <c r="B8" s="109" t="s">
        <v>10</v>
      </c>
      <c r="C8" s="110"/>
      <c r="D8" s="110"/>
      <c r="E8" s="110"/>
      <c r="F8" s="110"/>
      <c r="G8" s="110"/>
      <c r="H8" s="110"/>
      <c r="I8" s="110"/>
      <c r="J8" s="110"/>
      <c r="K8" s="110"/>
      <c r="L8" s="110"/>
      <c r="M8" s="110"/>
      <c r="N8" s="110"/>
      <c r="O8" s="110"/>
      <c r="R8" s="103" t="s">
        <v>181</v>
      </c>
      <c r="S8" s="104">
        <v>45532</v>
      </c>
      <c r="T8" s="105"/>
      <c r="U8" s="105"/>
      <c r="V8" s="118"/>
      <c r="W8" s="121"/>
      <c r="X8" s="118"/>
      <c r="Y8" s="118"/>
    </row>
    <row r="9" spans="1:25">
      <c r="C9" s="1">
        <v>4</v>
      </c>
      <c r="D9" s="1">
        <v>8</v>
      </c>
      <c r="E9" s="1">
        <v>20</v>
      </c>
      <c r="F9" s="6">
        <v>24</v>
      </c>
      <c r="G9" s="1">
        <v>28</v>
      </c>
      <c r="H9" s="1">
        <v>32</v>
      </c>
      <c r="I9" s="1">
        <v>36</v>
      </c>
      <c r="J9" s="1">
        <v>44</v>
      </c>
      <c r="K9" s="1">
        <v>48</v>
      </c>
      <c r="L9" s="1">
        <v>60</v>
      </c>
      <c r="M9" s="1">
        <v>64</v>
      </c>
      <c r="N9" s="1">
        <v>68</v>
      </c>
      <c r="O9" s="1">
        <v>72</v>
      </c>
      <c r="P9" s="1">
        <v>73</v>
      </c>
      <c r="Q9" s="1">
        <v>74</v>
      </c>
      <c r="R9" s="111" t="s">
        <v>151</v>
      </c>
      <c r="S9" s="112"/>
      <c r="T9" s="112"/>
      <c r="U9" s="112"/>
      <c r="V9" s="119"/>
      <c r="W9" s="122" t="s">
        <v>151</v>
      </c>
      <c r="X9" s="123"/>
      <c r="Y9" s="123"/>
    </row>
    <row r="10" spans="1:25" ht="15" thickBot="1">
      <c r="A10" t="s">
        <v>163</v>
      </c>
      <c r="B10" t="s">
        <v>164</v>
      </c>
      <c r="C10" s="7" t="s">
        <v>11</v>
      </c>
      <c r="D10" s="27" t="s">
        <v>12</v>
      </c>
      <c r="E10" s="27" t="s">
        <v>13</v>
      </c>
      <c r="F10" s="28" t="s">
        <v>14</v>
      </c>
      <c r="G10" s="7" t="s">
        <v>15</v>
      </c>
      <c r="H10" s="7" t="s">
        <v>16</v>
      </c>
      <c r="I10" s="7" t="s">
        <v>17</v>
      </c>
      <c r="J10" s="7" t="s">
        <v>18</v>
      </c>
      <c r="K10" s="7" t="s">
        <v>19</v>
      </c>
      <c r="L10" s="7" t="s">
        <v>20</v>
      </c>
      <c r="M10" s="7" t="s">
        <v>21</v>
      </c>
      <c r="N10" s="7" t="s">
        <v>22</v>
      </c>
      <c r="O10" s="7" t="s">
        <v>23</v>
      </c>
      <c r="P10" s="7" t="s">
        <v>128</v>
      </c>
      <c r="Q10" s="57" t="s">
        <v>129</v>
      </c>
      <c r="R10" s="89" t="s">
        <v>151</v>
      </c>
      <c r="S10" s="89" t="s">
        <v>174</v>
      </c>
      <c r="T10" s="90" t="s">
        <v>158</v>
      </c>
      <c r="U10" s="89" t="s">
        <v>153</v>
      </c>
      <c r="V10" s="120" t="s">
        <v>189</v>
      </c>
      <c r="W10" s="124" t="s">
        <v>188</v>
      </c>
      <c r="X10" s="120" t="s">
        <v>158</v>
      </c>
      <c r="Y10" s="124" t="s">
        <v>153</v>
      </c>
    </row>
    <row r="11" spans="1:25" ht="270" customHeight="1" thickBot="1">
      <c r="A11" s="11">
        <v>1</v>
      </c>
      <c r="B11" s="14" t="s">
        <v>24</v>
      </c>
      <c r="C11" s="15">
        <v>219</v>
      </c>
      <c r="D11" s="16" t="s">
        <v>44</v>
      </c>
      <c r="E11" s="14">
        <v>24</v>
      </c>
      <c r="F11" s="14" t="s">
        <v>63</v>
      </c>
      <c r="G11" s="17" t="s">
        <v>54</v>
      </c>
      <c r="H11" s="16">
        <v>1</v>
      </c>
      <c r="I11" s="30" t="s">
        <v>116</v>
      </c>
      <c r="J11" s="18" t="s">
        <v>78</v>
      </c>
      <c r="K11" s="16">
        <v>1</v>
      </c>
      <c r="L11" s="16">
        <v>1</v>
      </c>
      <c r="M11" s="12" t="s">
        <v>106</v>
      </c>
      <c r="N11" s="19">
        <v>45703</v>
      </c>
      <c r="O11" s="20">
        <v>45716</v>
      </c>
      <c r="P11" s="30" t="s">
        <v>142</v>
      </c>
      <c r="Q11" s="58" t="s">
        <v>143</v>
      </c>
      <c r="R11" s="66" t="s">
        <v>152</v>
      </c>
      <c r="S11" s="36" t="s">
        <v>83</v>
      </c>
      <c r="T11" s="70" t="s">
        <v>159</v>
      </c>
      <c r="U11" s="65"/>
      <c r="V11" s="125" t="s">
        <v>190</v>
      </c>
      <c r="W11" s="106" t="s">
        <v>201</v>
      </c>
    </row>
    <row r="12" spans="1:25" ht="173.4" thickBot="1">
      <c r="A12" s="13">
        <v>2</v>
      </c>
      <c r="B12" s="21" t="s">
        <v>88</v>
      </c>
      <c r="C12" s="22">
        <v>219</v>
      </c>
      <c r="D12" s="10" t="s">
        <v>44</v>
      </c>
      <c r="E12" s="21">
        <v>24</v>
      </c>
      <c r="F12" s="21" t="s">
        <v>64</v>
      </c>
      <c r="G12" s="9" t="s">
        <v>55</v>
      </c>
      <c r="H12" s="10">
        <v>1</v>
      </c>
      <c r="I12" s="31" t="s">
        <v>117</v>
      </c>
      <c r="J12" s="23" t="s">
        <v>74</v>
      </c>
      <c r="K12" s="10">
        <v>1</v>
      </c>
      <c r="L12" s="10">
        <v>1</v>
      </c>
      <c r="M12" s="8" t="s">
        <v>107</v>
      </c>
      <c r="N12" s="23">
        <v>45703</v>
      </c>
      <c r="O12" s="24">
        <v>45716</v>
      </c>
      <c r="P12" s="30" t="s">
        <v>142</v>
      </c>
      <c r="Q12" s="58" t="s">
        <v>143</v>
      </c>
      <c r="R12" s="66" t="s">
        <v>152</v>
      </c>
      <c r="S12" s="36" t="s">
        <v>83</v>
      </c>
      <c r="T12" s="70" t="s">
        <v>159</v>
      </c>
      <c r="U12" s="65"/>
      <c r="V12" s="125" t="s">
        <v>190</v>
      </c>
      <c r="W12" s="107" t="s">
        <v>183</v>
      </c>
    </row>
    <row r="13" spans="1:25" ht="216.6" thickBot="1">
      <c r="A13" s="13">
        <v>3</v>
      </c>
      <c r="B13" s="21" t="s">
        <v>89</v>
      </c>
      <c r="C13" s="22">
        <v>219</v>
      </c>
      <c r="D13" s="10" t="s">
        <v>44</v>
      </c>
      <c r="E13" s="21">
        <v>24</v>
      </c>
      <c r="F13" s="21" t="s">
        <v>65</v>
      </c>
      <c r="G13" s="9" t="s">
        <v>56</v>
      </c>
      <c r="H13" s="10">
        <v>1</v>
      </c>
      <c r="I13" s="31" t="s">
        <v>118</v>
      </c>
      <c r="J13" s="9" t="s">
        <v>103</v>
      </c>
      <c r="K13" s="10">
        <v>1</v>
      </c>
      <c r="L13" s="10">
        <v>1</v>
      </c>
      <c r="M13" s="9" t="s">
        <v>108</v>
      </c>
      <c r="N13" s="23">
        <v>45458</v>
      </c>
      <c r="O13" s="24">
        <v>45641</v>
      </c>
      <c r="P13" s="30" t="s">
        <v>144</v>
      </c>
      <c r="Q13" s="59" t="s">
        <v>139</v>
      </c>
      <c r="R13" s="64" t="s">
        <v>154</v>
      </c>
      <c r="S13" s="36" t="s">
        <v>83</v>
      </c>
      <c r="T13" s="70" t="s">
        <v>160</v>
      </c>
      <c r="U13" s="65"/>
      <c r="V13" s="126" t="s">
        <v>191</v>
      </c>
      <c r="W13" s="107" t="s">
        <v>200</v>
      </c>
    </row>
    <row r="14" spans="1:25" ht="165.75" customHeight="1" thickBot="1">
      <c r="A14" s="13">
        <v>4</v>
      </c>
      <c r="B14" s="21" t="s">
        <v>90</v>
      </c>
      <c r="C14" s="22">
        <v>219</v>
      </c>
      <c r="D14" s="10" t="s">
        <v>44</v>
      </c>
      <c r="E14" s="21">
        <v>24</v>
      </c>
      <c r="F14" s="21" t="s">
        <v>65</v>
      </c>
      <c r="G14" s="9" t="s">
        <v>56</v>
      </c>
      <c r="H14" s="10">
        <v>2</v>
      </c>
      <c r="I14" s="31" t="s">
        <v>119</v>
      </c>
      <c r="J14" s="9" t="s">
        <v>104</v>
      </c>
      <c r="K14" s="10">
        <v>1</v>
      </c>
      <c r="L14" s="10">
        <v>1</v>
      </c>
      <c r="M14" s="9" t="s">
        <v>108</v>
      </c>
      <c r="N14" s="23">
        <v>45458</v>
      </c>
      <c r="O14" s="24">
        <v>45641</v>
      </c>
      <c r="P14" s="30" t="s">
        <v>131</v>
      </c>
      <c r="Q14" s="59" t="s">
        <v>132</v>
      </c>
      <c r="R14" s="66" t="s">
        <v>155</v>
      </c>
      <c r="S14" s="36" t="s">
        <v>83</v>
      </c>
      <c r="T14" s="70" t="s">
        <v>159</v>
      </c>
      <c r="U14" s="65"/>
      <c r="V14" s="107" t="s">
        <v>192</v>
      </c>
      <c r="W14" s="107" t="s">
        <v>199</v>
      </c>
    </row>
    <row r="15" spans="1:25" ht="236.25" customHeight="1" thickBot="1">
      <c r="A15" s="13">
        <v>5</v>
      </c>
      <c r="B15" s="21" t="s">
        <v>91</v>
      </c>
      <c r="C15" s="22">
        <v>219</v>
      </c>
      <c r="D15" s="10" t="s">
        <v>44</v>
      </c>
      <c r="E15" s="21">
        <v>24</v>
      </c>
      <c r="F15" s="21" t="s">
        <v>65</v>
      </c>
      <c r="G15" s="9" t="s">
        <v>56</v>
      </c>
      <c r="H15" s="10">
        <v>3</v>
      </c>
      <c r="I15" s="31" t="s">
        <v>120</v>
      </c>
      <c r="J15" s="9" t="s">
        <v>105</v>
      </c>
      <c r="K15" s="10">
        <v>1</v>
      </c>
      <c r="L15" s="10">
        <v>1</v>
      </c>
      <c r="M15" s="9" t="s">
        <v>108</v>
      </c>
      <c r="N15" s="23">
        <v>45458</v>
      </c>
      <c r="O15" s="24">
        <v>45641</v>
      </c>
      <c r="P15" s="30" t="s">
        <v>141</v>
      </c>
      <c r="Q15" s="59" t="s">
        <v>133</v>
      </c>
      <c r="R15" s="31" t="s">
        <v>161</v>
      </c>
      <c r="S15" s="36" t="s">
        <v>83</v>
      </c>
      <c r="T15" s="69" t="s">
        <v>159</v>
      </c>
      <c r="U15" s="65"/>
      <c r="V15" s="126" t="s">
        <v>191</v>
      </c>
      <c r="W15" s="107" t="s">
        <v>198</v>
      </c>
    </row>
    <row r="16" spans="1:25" ht="159.6" customHeight="1" thickBot="1">
      <c r="A16" s="13">
        <v>6</v>
      </c>
      <c r="B16" s="21" t="s">
        <v>92</v>
      </c>
      <c r="C16" s="22">
        <v>219</v>
      </c>
      <c r="D16" s="10" t="s">
        <v>44</v>
      </c>
      <c r="E16" s="21">
        <v>24</v>
      </c>
      <c r="F16" s="21" t="s">
        <v>66</v>
      </c>
      <c r="G16" s="9" t="s">
        <v>140</v>
      </c>
      <c r="H16" s="10">
        <v>1</v>
      </c>
      <c r="I16" s="31" t="s">
        <v>121</v>
      </c>
      <c r="J16" s="9" t="s">
        <v>78</v>
      </c>
      <c r="K16" s="10">
        <v>1</v>
      </c>
      <c r="L16" s="10">
        <v>1</v>
      </c>
      <c r="M16" s="8" t="s">
        <v>106</v>
      </c>
      <c r="N16" s="23">
        <v>45703</v>
      </c>
      <c r="O16" s="24">
        <v>45716</v>
      </c>
      <c r="P16" s="30" t="s">
        <v>134</v>
      </c>
      <c r="Q16" s="60" t="s">
        <v>130</v>
      </c>
      <c r="R16" s="67" t="s">
        <v>184</v>
      </c>
      <c r="S16" s="36" t="s">
        <v>83</v>
      </c>
      <c r="T16" s="70" t="s">
        <v>160</v>
      </c>
      <c r="U16" s="65"/>
      <c r="V16" s="70" t="s">
        <v>193</v>
      </c>
      <c r="W16" s="107"/>
    </row>
    <row r="17" spans="1:23" ht="159" thickBot="1">
      <c r="A17" s="13">
        <v>7</v>
      </c>
      <c r="B17" s="21" t="s">
        <v>93</v>
      </c>
      <c r="C17" s="22">
        <v>219</v>
      </c>
      <c r="D17" s="10" t="s">
        <v>44</v>
      </c>
      <c r="E17" s="21">
        <v>24</v>
      </c>
      <c r="F17" s="21" t="s">
        <v>67</v>
      </c>
      <c r="G17" s="9" t="s">
        <v>57</v>
      </c>
      <c r="H17" s="10">
        <v>1</v>
      </c>
      <c r="I17" s="31" t="s">
        <v>122</v>
      </c>
      <c r="J17" s="10" t="s">
        <v>79</v>
      </c>
      <c r="K17" s="10">
        <v>1</v>
      </c>
      <c r="L17" s="10">
        <v>1</v>
      </c>
      <c r="M17" s="9" t="s">
        <v>109</v>
      </c>
      <c r="N17" s="25">
        <v>45427</v>
      </c>
      <c r="O17" s="24">
        <v>45641</v>
      </c>
      <c r="P17" s="30" t="s">
        <v>135</v>
      </c>
      <c r="Q17" s="59" t="s">
        <v>136</v>
      </c>
      <c r="R17" s="66" t="s">
        <v>156</v>
      </c>
      <c r="S17" s="36" t="s">
        <v>83</v>
      </c>
      <c r="T17" s="70" t="s">
        <v>160</v>
      </c>
      <c r="U17" s="65"/>
      <c r="V17" s="107" t="s">
        <v>194</v>
      </c>
      <c r="W17" s="107"/>
    </row>
    <row r="18" spans="1:23" ht="238.5" customHeight="1">
      <c r="A18" s="13">
        <v>8</v>
      </c>
      <c r="B18" s="21" t="s">
        <v>94</v>
      </c>
      <c r="C18" s="22">
        <v>219</v>
      </c>
      <c r="D18" s="10" t="s">
        <v>44</v>
      </c>
      <c r="E18" s="21">
        <v>24</v>
      </c>
      <c r="F18" s="21" t="s">
        <v>68</v>
      </c>
      <c r="G18" s="9" t="s">
        <v>137</v>
      </c>
      <c r="H18" s="10">
        <v>1</v>
      </c>
      <c r="I18" s="31" t="s">
        <v>114</v>
      </c>
      <c r="J18" s="9" t="s">
        <v>78</v>
      </c>
      <c r="K18" s="10">
        <v>1</v>
      </c>
      <c r="L18" s="10">
        <v>1</v>
      </c>
      <c r="M18" s="9" t="s">
        <v>110</v>
      </c>
      <c r="N18" s="23">
        <v>45703</v>
      </c>
      <c r="O18" s="24">
        <v>45716</v>
      </c>
      <c r="P18" s="30" t="s">
        <v>138</v>
      </c>
      <c r="Q18" s="60" t="s">
        <v>130</v>
      </c>
      <c r="R18" s="66" t="s">
        <v>152</v>
      </c>
      <c r="S18" s="36" t="s">
        <v>83</v>
      </c>
      <c r="T18" s="70" t="s">
        <v>159</v>
      </c>
      <c r="U18" s="65"/>
      <c r="V18" s="125" t="s">
        <v>190</v>
      </c>
      <c r="W18" s="107"/>
    </row>
    <row r="19" spans="1:23" ht="144">
      <c r="A19" s="13">
        <v>9</v>
      </c>
      <c r="B19" s="21" t="s">
        <v>95</v>
      </c>
      <c r="C19" s="22">
        <v>219</v>
      </c>
      <c r="D19" s="10" t="s">
        <v>44</v>
      </c>
      <c r="E19" s="21">
        <v>24</v>
      </c>
      <c r="F19" s="21" t="s">
        <v>69</v>
      </c>
      <c r="G19" s="9" t="s">
        <v>58</v>
      </c>
      <c r="H19" s="10">
        <v>1</v>
      </c>
      <c r="I19" s="31" t="s">
        <v>123</v>
      </c>
      <c r="J19" s="10" t="s">
        <v>75</v>
      </c>
      <c r="K19" s="9" t="s">
        <v>112</v>
      </c>
      <c r="L19" s="26">
        <v>1</v>
      </c>
      <c r="M19" s="9" t="s">
        <v>111</v>
      </c>
      <c r="N19" s="25">
        <v>45414</v>
      </c>
      <c r="O19" s="24">
        <v>45657</v>
      </c>
      <c r="P19" s="68"/>
      <c r="Q19" s="68"/>
      <c r="R19" s="68" t="s">
        <v>178</v>
      </c>
      <c r="S19" s="9" t="s">
        <v>111</v>
      </c>
      <c r="T19" s="71" t="s">
        <v>162</v>
      </c>
      <c r="U19" s="65"/>
      <c r="V19" s="117"/>
      <c r="W19" s="68"/>
    </row>
    <row r="20" spans="1:23" ht="144">
      <c r="A20" s="13">
        <v>10</v>
      </c>
      <c r="B20" s="21" t="s">
        <v>96</v>
      </c>
      <c r="C20" s="22">
        <v>219</v>
      </c>
      <c r="D20" s="10" t="s">
        <v>44</v>
      </c>
      <c r="E20" s="21">
        <v>24</v>
      </c>
      <c r="F20" s="21" t="s">
        <v>69</v>
      </c>
      <c r="G20" s="9" t="s">
        <v>58</v>
      </c>
      <c r="H20" s="10">
        <v>2</v>
      </c>
      <c r="I20" s="31" t="s">
        <v>124</v>
      </c>
      <c r="J20" s="10" t="s">
        <v>76</v>
      </c>
      <c r="K20" s="10">
        <v>1</v>
      </c>
      <c r="L20" s="10">
        <v>1</v>
      </c>
      <c r="M20" s="9" t="s">
        <v>111</v>
      </c>
      <c r="N20" s="25">
        <v>45414</v>
      </c>
      <c r="O20" s="24">
        <v>45565</v>
      </c>
      <c r="P20" s="24"/>
      <c r="Q20" s="61"/>
      <c r="R20" s="68" t="s">
        <v>178</v>
      </c>
      <c r="S20" s="9" t="s">
        <v>111</v>
      </c>
      <c r="T20" s="71" t="s">
        <v>162</v>
      </c>
      <c r="U20" s="68"/>
      <c r="V20" s="68" t="s">
        <v>182</v>
      </c>
      <c r="W20" s="68" t="s">
        <v>195</v>
      </c>
    </row>
    <row r="21" spans="1:23" ht="158.4">
      <c r="A21" s="13">
        <v>11</v>
      </c>
      <c r="B21" s="21" t="s">
        <v>97</v>
      </c>
      <c r="C21" s="22">
        <v>219</v>
      </c>
      <c r="D21" s="10" t="s">
        <v>44</v>
      </c>
      <c r="E21" s="21">
        <v>24</v>
      </c>
      <c r="F21" s="21" t="s">
        <v>69</v>
      </c>
      <c r="G21" s="9" t="s">
        <v>58</v>
      </c>
      <c r="H21" s="10">
        <v>3</v>
      </c>
      <c r="I21" s="31" t="s">
        <v>115</v>
      </c>
      <c r="J21" s="9" t="s">
        <v>77</v>
      </c>
      <c r="K21" s="9">
        <v>1</v>
      </c>
      <c r="L21" s="29">
        <v>1</v>
      </c>
      <c r="M21" s="9" t="s">
        <v>172</v>
      </c>
      <c r="N21" s="25">
        <v>45534</v>
      </c>
      <c r="O21" s="24">
        <v>45657</v>
      </c>
      <c r="P21" s="24"/>
      <c r="Q21" s="61"/>
      <c r="R21" s="66" t="s">
        <v>179</v>
      </c>
      <c r="S21" s="9" t="s">
        <v>172</v>
      </c>
      <c r="T21" s="70" t="s">
        <v>160</v>
      </c>
      <c r="U21" s="65"/>
      <c r="V21" s="116"/>
      <c r="W21" s="107" t="s">
        <v>187</v>
      </c>
    </row>
    <row r="22" spans="1:23" ht="187.2">
      <c r="A22" s="13">
        <v>12</v>
      </c>
      <c r="B22" s="21" t="s">
        <v>98</v>
      </c>
      <c r="C22" s="22">
        <v>219</v>
      </c>
      <c r="D22" s="10" t="s">
        <v>44</v>
      </c>
      <c r="E22" s="21">
        <v>24</v>
      </c>
      <c r="F22" s="21" t="s">
        <v>70</v>
      </c>
      <c r="G22" s="9" t="s">
        <v>59</v>
      </c>
      <c r="H22" s="10">
        <v>1</v>
      </c>
      <c r="I22" s="31" t="s">
        <v>125</v>
      </c>
      <c r="J22" s="10" t="s">
        <v>81</v>
      </c>
      <c r="K22" s="9" t="s">
        <v>80</v>
      </c>
      <c r="L22" s="26">
        <v>1</v>
      </c>
      <c r="M22" s="9" t="s">
        <v>172</v>
      </c>
      <c r="N22" s="25">
        <v>45413</v>
      </c>
      <c r="O22" s="24">
        <v>45657</v>
      </c>
      <c r="P22" s="24"/>
      <c r="Q22" s="61"/>
      <c r="R22" s="68" t="s">
        <v>157</v>
      </c>
      <c r="S22" s="9" t="s">
        <v>172</v>
      </c>
      <c r="T22" s="71" t="s">
        <v>162</v>
      </c>
      <c r="U22" s="65"/>
      <c r="V22" s="116"/>
      <c r="W22" s="107" t="s">
        <v>197</v>
      </c>
    </row>
    <row r="23" spans="1:23" ht="216">
      <c r="A23" s="13">
        <v>13</v>
      </c>
      <c r="B23" s="32" t="s">
        <v>99</v>
      </c>
      <c r="C23" s="33">
        <v>219</v>
      </c>
      <c r="D23" s="34" t="s">
        <v>44</v>
      </c>
      <c r="E23" s="32">
        <v>24</v>
      </c>
      <c r="F23" s="32" t="s">
        <v>71</v>
      </c>
      <c r="G23" s="35" t="s">
        <v>60</v>
      </c>
      <c r="H23" s="34">
        <v>1</v>
      </c>
      <c r="I23" s="36" t="s">
        <v>126</v>
      </c>
      <c r="J23" s="34" t="s">
        <v>82</v>
      </c>
      <c r="K23" s="35" t="s">
        <v>86</v>
      </c>
      <c r="L23" s="37">
        <v>1</v>
      </c>
      <c r="M23" s="35" t="s">
        <v>83</v>
      </c>
      <c r="N23" s="38">
        <v>45413</v>
      </c>
      <c r="O23" s="39">
        <v>45657</v>
      </c>
      <c r="P23" s="40" t="s">
        <v>145</v>
      </c>
      <c r="Q23" s="62" t="s">
        <v>146</v>
      </c>
      <c r="R23" s="66" t="s">
        <v>173</v>
      </c>
      <c r="S23" s="36" t="s">
        <v>83</v>
      </c>
      <c r="T23" s="70" t="s">
        <v>160</v>
      </c>
      <c r="U23" s="65"/>
      <c r="V23" s="116"/>
      <c r="W23" s="107" t="s">
        <v>196</v>
      </c>
    </row>
    <row r="24" spans="1:23" ht="144">
      <c r="A24" s="41">
        <v>14</v>
      </c>
      <c r="B24" s="42" t="s">
        <v>100</v>
      </c>
      <c r="C24" s="43">
        <v>219</v>
      </c>
      <c r="D24" s="44" t="s">
        <v>44</v>
      </c>
      <c r="E24" s="42">
        <v>24</v>
      </c>
      <c r="F24" s="42" t="s">
        <v>72</v>
      </c>
      <c r="G24" s="36" t="s">
        <v>61</v>
      </c>
      <c r="H24" s="44">
        <v>1</v>
      </c>
      <c r="I24" s="36" t="s">
        <v>84</v>
      </c>
      <c r="J24" s="36" t="s">
        <v>113</v>
      </c>
      <c r="K24" s="44">
        <v>1</v>
      </c>
      <c r="L24" s="45">
        <v>1</v>
      </c>
      <c r="M24" s="36" t="s">
        <v>83</v>
      </c>
      <c r="N24" s="46">
        <v>45413</v>
      </c>
      <c r="O24" s="47">
        <v>45657</v>
      </c>
      <c r="P24" s="48" t="s">
        <v>147</v>
      </c>
      <c r="Q24" s="62" t="s">
        <v>148</v>
      </c>
      <c r="R24" s="66" t="s">
        <v>180</v>
      </c>
      <c r="S24" s="36" t="s">
        <v>83</v>
      </c>
      <c r="T24" s="70" t="s">
        <v>160</v>
      </c>
      <c r="U24" s="65"/>
      <c r="V24" s="116"/>
      <c r="W24" s="107" t="s">
        <v>202</v>
      </c>
    </row>
    <row r="25" spans="1:23" ht="216.6" thickBot="1">
      <c r="A25" s="13">
        <v>15</v>
      </c>
      <c r="B25" s="49" t="s">
        <v>101</v>
      </c>
      <c r="C25" s="33">
        <v>219</v>
      </c>
      <c r="D25" s="50" t="s">
        <v>44</v>
      </c>
      <c r="E25" s="49">
        <v>24</v>
      </c>
      <c r="F25" s="49" t="s">
        <v>73</v>
      </c>
      <c r="G25" s="51" t="s">
        <v>62</v>
      </c>
      <c r="H25" s="50">
        <v>1</v>
      </c>
      <c r="I25" s="52" t="s">
        <v>127</v>
      </c>
      <c r="J25" s="51" t="s">
        <v>85</v>
      </c>
      <c r="K25" s="51">
        <v>2</v>
      </c>
      <c r="L25" s="51">
        <v>2</v>
      </c>
      <c r="M25" s="53" t="s">
        <v>87</v>
      </c>
      <c r="N25" s="54">
        <v>45413</v>
      </c>
      <c r="O25" s="55">
        <v>45657</v>
      </c>
      <c r="P25" s="56" t="s">
        <v>149</v>
      </c>
      <c r="Q25" s="63" t="s">
        <v>150</v>
      </c>
      <c r="R25" s="66" t="s">
        <v>185</v>
      </c>
      <c r="S25" s="53" t="s">
        <v>87</v>
      </c>
      <c r="T25" s="70" t="s">
        <v>159</v>
      </c>
      <c r="U25" s="65"/>
      <c r="V25" s="116"/>
      <c r="W25" s="66" t="s">
        <v>186</v>
      </c>
    </row>
    <row r="351003" spans="1:1">
      <c r="A351003" t="s">
        <v>26</v>
      </c>
    </row>
    <row r="351004" spans="1:1">
      <c r="A351004" t="s">
        <v>27</v>
      </c>
    </row>
    <row r="351005" spans="1:1">
      <c r="A351005" t="s">
        <v>28</v>
      </c>
    </row>
    <row r="351006" spans="1:1">
      <c r="A351006" t="s">
        <v>29</v>
      </c>
    </row>
    <row r="351007" spans="1:1">
      <c r="A351007" t="s">
        <v>30</v>
      </c>
    </row>
    <row r="351008" spans="1:1">
      <c r="A351008" t="s">
        <v>31</v>
      </c>
    </row>
    <row r="351009" spans="1:1">
      <c r="A351009" t="s">
        <v>32</v>
      </c>
    </row>
    <row r="351010" spans="1:1">
      <c r="A351010" t="s">
        <v>33</v>
      </c>
    </row>
    <row r="351011" spans="1:1">
      <c r="A351011" t="s">
        <v>34</v>
      </c>
    </row>
    <row r="351012" spans="1:1">
      <c r="A351012" t="s">
        <v>35</v>
      </c>
    </row>
    <row r="351013" spans="1:1">
      <c r="A351013" t="s">
        <v>36</v>
      </c>
    </row>
    <row r="351014" spans="1:1">
      <c r="A351014" t="s">
        <v>37</v>
      </c>
    </row>
    <row r="351015" spans="1:1">
      <c r="A351015" t="s">
        <v>38</v>
      </c>
    </row>
    <row r="351016" spans="1:1">
      <c r="A351016" t="s">
        <v>39</v>
      </c>
    </row>
    <row r="351017" spans="1:1">
      <c r="A351017" t="s">
        <v>40</v>
      </c>
    </row>
    <row r="351018" spans="1:1">
      <c r="A351018" t="s">
        <v>41</v>
      </c>
    </row>
    <row r="351019" spans="1:1">
      <c r="A351019" t="s">
        <v>42</v>
      </c>
    </row>
    <row r="351020" spans="1:1">
      <c r="A351020" t="s">
        <v>43</v>
      </c>
    </row>
    <row r="351021" spans="1:1">
      <c r="A351021" t="s">
        <v>44</v>
      </c>
    </row>
  </sheetData>
  <autoFilter ref="A10:U25" xr:uid="{00000000-0001-0000-0000-000000000000}"/>
  <mergeCells count="3">
    <mergeCell ref="B8:O8"/>
    <mergeCell ref="R9:U9"/>
    <mergeCell ref="W9:Y9"/>
  </mergeCells>
  <phoneticPr fontId="7" type="noConversion"/>
  <conditionalFormatting sqref="F10:F25">
    <cfRule type="duplicateValues" dxfId="0" priority="1"/>
  </conditionalFormatting>
  <dataValidations disablePrompts="1" count="7">
    <dataValidation type="textLength" allowBlank="1" showInputMessage="1" showErrorMessage="1" errorTitle="Entrada no válida" error="Escriba un texto  Maximo 500 Caracteres" promptTitle="Cualquier contenido Maximo 500 Caracteres" sqref="G11 I11" xr:uid="{00000000-0002-0000-0000-000000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1000000}">
      <formula1>-999</formula1>
      <formula2>999</formula2>
    </dataValidation>
    <dataValidation type="textLength" allowBlank="1" showInputMessage="1" showErrorMessage="1" errorTitle="Entrada no válida" error="Escriba un texto  Maximo 100 Caracteres" promptTitle="Cualquier contenido Maximo 100 Caracteres" sqref="J11:J12 N11:N16 N18"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K11:K12"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L11:L12" xr:uid="{00000000-0002-0000-0000-000004000000}">
      <formula1>-999999</formula1>
      <formula2>999999</formula2>
    </dataValidation>
    <dataValidation type="textLength" allowBlank="1" showInputMessage="1" showErrorMessage="1" errorTitle="Entrada no válida" error="Escriba un texto  Maximo 9 Caracteres" promptTitle="Cualquier contenido Maximo 9 Caracteres" sqref="C11:C25" xr:uid="{00000000-0002-0000-0000-000005000000}">
      <formula1>0</formula1>
      <formula2>9</formula2>
    </dataValidation>
    <dataValidation type="list" allowBlank="1" showInputMessage="1" showErrorMessage="1" errorTitle="Entrada no válida" error="Por favor seleccione un elemento de la lista" promptTitle="Seleccione un elemento de la lista" sqref="D11:D25" xr:uid="{00000000-0002-0000-0000-000006000000}">
      <formula1>$A$351002:$A$351021</formula1>
    </dataValidation>
  </dataValidations>
  <hyperlinks>
    <hyperlink ref="Q13" r:id="rId1" display="https://drive.google.com/drive/folders/1J7J8X5qfBMaJuoU11ex3v02rd3bf8sB0?usp=drive_link" xr:uid="{00000000-0004-0000-0000-000000000000}"/>
    <hyperlink ref="Q14" r:id="rId2" xr:uid="{00000000-0004-0000-0000-000001000000}"/>
    <hyperlink ref="Q15" r:id="rId3" xr:uid="{00000000-0004-0000-0000-000002000000}"/>
    <hyperlink ref="Q17" r:id="rId4" xr:uid="{00000000-0004-0000-0000-000003000000}"/>
    <hyperlink ref="Q11" r:id="rId5" xr:uid="{00000000-0004-0000-0000-000004000000}"/>
    <hyperlink ref="Q12" r:id="rId6" xr:uid="{00000000-0004-0000-0000-000005000000}"/>
    <hyperlink ref="Q23" r:id="rId7" xr:uid="{00000000-0004-0000-0000-000006000000}"/>
    <hyperlink ref="Q24" r:id="rId8" xr:uid="{00000000-0004-0000-0000-000007000000}"/>
    <hyperlink ref="Q25"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4284-4351-4224-9736-1813B9220979}">
  <dimension ref="A1:I54"/>
  <sheetViews>
    <sheetView zoomScale="70" zoomScaleNormal="70" workbookViewId="0">
      <selection activeCell="K9" sqref="K9"/>
    </sheetView>
  </sheetViews>
  <sheetFormatPr baseColWidth="10" defaultColWidth="11.44140625" defaultRowHeight="15"/>
  <cols>
    <col min="1" max="1" width="24" style="91" bestFit="1" customWidth="1"/>
    <col min="2" max="2" width="56.33203125" style="91" bestFit="1" customWidth="1"/>
    <col min="3" max="3" width="13.5546875" style="91" customWidth="1"/>
    <col min="4" max="16384" width="11.44140625" style="91"/>
  </cols>
  <sheetData>
    <row r="1" spans="1:9" ht="17.399999999999999">
      <c r="A1" s="113" t="s">
        <v>177</v>
      </c>
      <c r="B1" s="113"/>
      <c r="C1" s="113"/>
      <c r="D1" s="113"/>
      <c r="E1" s="113"/>
      <c r="F1" s="113"/>
      <c r="G1" s="113"/>
      <c r="H1" s="113"/>
      <c r="I1" s="113"/>
    </row>
    <row r="3" spans="1:9" ht="15.6">
      <c r="A3" s="92" t="s">
        <v>158</v>
      </c>
      <c r="B3" s="93" t="s">
        <v>176</v>
      </c>
    </row>
    <row r="4" spans="1:9">
      <c r="A4" s="91" t="s">
        <v>159</v>
      </c>
      <c r="B4" s="91">
        <v>6</v>
      </c>
    </row>
    <row r="5" spans="1:9">
      <c r="A5" s="91" t="s">
        <v>160</v>
      </c>
      <c r="B5" s="91">
        <v>6</v>
      </c>
    </row>
    <row r="6" spans="1:9">
      <c r="A6" s="91" t="s">
        <v>162</v>
      </c>
      <c r="B6" s="91">
        <v>3</v>
      </c>
    </row>
    <row r="7" spans="1:9" ht="15.6">
      <c r="A7" s="93" t="s">
        <v>165</v>
      </c>
      <c r="B7" s="93">
        <v>15</v>
      </c>
    </row>
    <row r="38" spans="1:4" ht="15.6">
      <c r="A38" s="94" t="s">
        <v>158</v>
      </c>
      <c r="B38" s="94" t="s">
        <v>174</v>
      </c>
      <c r="C38" s="94" t="s">
        <v>166</v>
      </c>
      <c r="D38" s="95" t="s">
        <v>170</v>
      </c>
    </row>
    <row r="39" spans="1:4">
      <c r="A39" s="96" t="s">
        <v>159</v>
      </c>
      <c r="B39" s="96" t="s">
        <v>87</v>
      </c>
      <c r="C39" s="96">
        <v>1</v>
      </c>
      <c r="D39" s="97">
        <f>+GETPIVOTDATA("No.",$A$38,"RESPONSABLE","Oficina júridica - Subdirección Administrativa y Financiera","ESTADO","Ejecutada")/GETPIVOTDATA("No.",$A$38)</f>
        <v>6.6666666666666666E-2</v>
      </c>
    </row>
    <row r="40" spans="1:4">
      <c r="A40" s="96"/>
      <c r="B40" s="96" t="s">
        <v>83</v>
      </c>
      <c r="C40" s="96">
        <v>5</v>
      </c>
      <c r="D40" s="97">
        <f>+GETPIVOTDATA("No.",$A$38,"RESPONSABLE","Subdirección Administrativa y Financiera","ESTADO","Ejecutada")/GETPIVOTDATA("No.",$A$38)</f>
        <v>0.33333333333333331</v>
      </c>
    </row>
    <row r="41" spans="1:4">
      <c r="A41" s="94" t="s">
        <v>167</v>
      </c>
      <c r="B41" s="94"/>
      <c r="C41" s="94">
        <v>6</v>
      </c>
      <c r="D41" s="98">
        <f>+GETPIVOTDATA("No.",$A$38,"ESTADO","Ejecutada")/GETPIVOTDATA("No.",$A$38)</f>
        <v>0.4</v>
      </c>
    </row>
    <row r="42" spans="1:4">
      <c r="A42" s="96" t="s">
        <v>160</v>
      </c>
      <c r="B42" s="96" t="s">
        <v>172</v>
      </c>
      <c r="C42" s="96">
        <v>1</v>
      </c>
      <c r="D42" s="97">
        <f>+GETPIVOTDATA("No.",$A$38,"RESPONSABLE","Subdirección Académica","ESTADO","Parcialmente Ejecutado")/GETPIVOTDATA("No.",$A$38)</f>
        <v>6.6666666666666666E-2</v>
      </c>
    </row>
    <row r="43" spans="1:4">
      <c r="A43" s="96"/>
      <c r="B43" s="96" t="s">
        <v>83</v>
      </c>
      <c r="C43" s="96">
        <v>5</v>
      </c>
      <c r="D43" s="97">
        <f>+GETPIVOTDATA("No.",$A$38,"RESPONSABLE","Subdirección Administrativa y Financiera","ESTADO","Parcialmente Ejecutado")/GETPIVOTDATA("No.",$A$38)</f>
        <v>0.33333333333333331</v>
      </c>
    </row>
    <row r="44" spans="1:4" ht="15.6">
      <c r="A44" s="94" t="s">
        <v>168</v>
      </c>
      <c r="B44" s="94"/>
      <c r="C44" s="94">
        <v>6</v>
      </c>
      <c r="D44" s="99">
        <f>+GETPIVOTDATA("No.",$A$38,"ESTADO","Parcialmente Ejecutado")/GETPIVOTDATA("No.",$A$38)</f>
        <v>0.4</v>
      </c>
    </row>
    <row r="45" spans="1:4">
      <c r="A45" s="96" t="s">
        <v>162</v>
      </c>
      <c r="B45" s="96" t="s">
        <v>111</v>
      </c>
      <c r="C45" s="96">
        <v>2</v>
      </c>
      <c r="D45" s="97">
        <f>+GETPIVOTDATA("No.",$A$38,"RESPONSABLE","Oficina Jurídica","ESTADO","Sin Avance")/GETPIVOTDATA("No.",$A$38)</f>
        <v>0.13333333333333333</v>
      </c>
    </row>
    <row r="46" spans="1:4">
      <c r="A46" s="96"/>
      <c r="B46" s="96" t="s">
        <v>172</v>
      </c>
      <c r="C46" s="96">
        <v>1</v>
      </c>
      <c r="D46" s="97">
        <f>+GETPIVOTDATA("No.",$A$38,"RESPONSABLE","Subdirección Académica","ESTADO","Sin Avance")/GETPIVOTDATA("No.",$A$38)</f>
        <v>6.6666666666666666E-2</v>
      </c>
    </row>
    <row r="47" spans="1:4" ht="15.6">
      <c r="A47" s="100" t="s">
        <v>169</v>
      </c>
      <c r="B47" s="100"/>
      <c r="C47" s="100">
        <v>3</v>
      </c>
      <c r="D47" s="99">
        <f>+GETPIVOTDATA("No.",$A$38,"ESTADO","Sin Avance")/GETPIVOTDATA("No.",$A$38)</f>
        <v>0.2</v>
      </c>
    </row>
    <row r="48" spans="1:4" ht="15.6">
      <c r="A48" s="100" t="s">
        <v>165</v>
      </c>
      <c r="B48" s="100"/>
      <c r="C48" s="100">
        <v>15</v>
      </c>
      <c r="D48" s="99"/>
    </row>
    <row r="49" spans="4:4">
      <c r="D49" s="101"/>
    </row>
    <row r="50" spans="4:4" ht="15.6">
      <c r="D50" s="102"/>
    </row>
    <row r="51" spans="4:4">
      <c r="D51" s="101"/>
    </row>
    <row r="52" spans="4:4">
      <c r="D52" s="101"/>
    </row>
    <row r="53" spans="4:4" ht="15.6">
      <c r="D53" s="102"/>
    </row>
    <row r="54" spans="4:4" ht="15.6">
      <c r="D54" s="102"/>
    </row>
  </sheetData>
  <mergeCells count="1">
    <mergeCell ref="A1:I1"/>
  </mergeCell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2B24-31EE-4427-816D-DEE00632537F}">
  <dimension ref="A1:F57"/>
  <sheetViews>
    <sheetView topLeftCell="A10" workbookViewId="0">
      <selection activeCell="B31" sqref="B31"/>
    </sheetView>
  </sheetViews>
  <sheetFormatPr baseColWidth="10" defaultRowHeight="14.4"/>
  <cols>
    <col min="1" max="1" width="52.88671875" bestFit="1" customWidth="1"/>
    <col min="2" max="2" width="13.5546875" bestFit="1" customWidth="1"/>
    <col min="3" max="3" width="10.33203125" bestFit="1" customWidth="1"/>
    <col min="4" max="4" width="9.44140625" bestFit="1" customWidth="1"/>
  </cols>
  <sheetData>
    <row r="1" spans="1:6">
      <c r="A1" s="115" t="s">
        <v>175</v>
      </c>
      <c r="B1" s="115"/>
      <c r="C1" s="115"/>
      <c r="D1" s="115"/>
      <c r="E1" s="115"/>
      <c r="F1" s="115"/>
    </row>
    <row r="3" spans="1:6">
      <c r="A3" s="72" t="s">
        <v>174</v>
      </c>
      <c r="B3" t="s">
        <v>176</v>
      </c>
    </row>
    <row r="4" spans="1:6">
      <c r="A4" t="s">
        <v>111</v>
      </c>
      <c r="B4">
        <v>2</v>
      </c>
    </row>
    <row r="5" spans="1:6">
      <c r="A5" t="s">
        <v>87</v>
      </c>
      <c r="B5">
        <v>1</v>
      </c>
    </row>
    <row r="6" spans="1:6">
      <c r="A6" t="s">
        <v>172</v>
      </c>
      <c r="B6">
        <v>2</v>
      </c>
    </row>
    <row r="7" spans="1:6">
      <c r="A7" t="s">
        <v>83</v>
      </c>
      <c r="B7">
        <v>10</v>
      </c>
    </row>
    <row r="8" spans="1:6">
      <c r="A8" t="s">
        <v>165</v>
      </c>
      <c r="B8">
        <v>15</v>
      </c>
    </row>
    <row r="46" spans="1:4" ht="15" thickBot="1"/>
    <row r="47" spans="1:4">
      <c r="A47" s="83" t="s">
        <v>158</v>
      </c>
      <c r="B47" s="84" t="s">
        <v>21</v>
      </c>
      <c r="C47" s="84" t="s">
        <v>166</v>
      </c>
      <c r="D47" s="85" t="s">
        <v>170</v>
      </c>
    </row>
    <row r="48" spans="1:4" ht="57.6">
      <c r="A48" s="114" t="s">
        <v>159</v>
      </c>
      <c r="B48" s="67" t="s">
        <v>87</v>
      </c>
      <c r="C48" s="21">
        <v>1</v>
      </c>
      <c r="D48" s="73">
        <f t="shared" ref="D48:D57" si="0">+C48/$C$57</f>
        <v>6.6666666666666666E-2</v>
      </c>
    </row>
    <row r="49" spans="1:4" ht="43.2">
      <c r="A49" s="114"/>
      <c r="B49" s="67" t="s">
        <v>83</v>
      </c>
      <c r="C49" s="21">
        <v>5</v>
      </c>
      <c r="D49" s="73">
        <f t="shared" si="0"/>
        <v>0.33333333333333331</v>
      </c>
    </row>
    <row r="50" spans="1:4">
      <c r="A50" s="75" t="s">
        <v>167</v>
      </c>
      <c r="B50" s="74"/>
      <c r="C50" s="75">
        <v>6</v>
      </c>
      <c r="D50" s="76">
        <f t="shared" si="0"/>
        <v>0.4</v>
      </c>
    </row>
    <row r="51" spans="1:4" ht="28.8">
      <c r="A51" s="114" t="s">
        <v>160</v>
      </c>
      <c r="B51" s="67" t="s">
        <v>102</v>
      </c>
      <c r="C51" s="21">
        <v>1</v>
      </c>
      <c r="D51" s="73">
        <f t="shared" si="0"/>
        <v>6.6666666666666666E-2</v>
      </c>
    </row>
    <row r="52" spans="1:4" ht="43.2">
      <c r="A52" s="114"/>
      <c r="B52" s="67" t="s">
        <v>83</v>
      </c>
      <c r="C52" s="21">
        <v>5</v>
      </c>
      <c r="D52" s="73">
        <f t="shared" si="0"/>
        <v>0.33333333333333331</v>
      </c>
    </row>
    <row r="53" spans="1:4">
      <c r="A53" s="77" t="s">
        <v>168</v>
      </c>
      <c r="B53" s="77"/>
      <c r="C53" s="78">
        <v>5</v>
      </c>
      <c r="D53" s="79">
        <f t="shared" si="0"/>
        <v>0.33333333333333331</v>
      </c>
    </row>
    <row r="54" spans="1:4">
      <c r="A54" s="114" t="s">
        <v>162</v>
      </c>
      <c r="B54" s="67" t="s">
        <v>111</v>
      </c>
      <c r="C54" s="21">
        <v>2</v>
      </c>
      <c r="D54" s="73">
        <f t="shared" si="0"/>
        <v>0.13333333333333333</v>
      </c>
    </row>
    <row r="55" spans="1:4" ht="28.8">
      <c r="A55" s="114"/>
      <c r="B55" s="67" t="s">
        <v>102</v>
      </c>
      <c r="C55" s="21">
        <v>1</v>
      </c>
      <c r="D55" s="73">
        <f t="shared" si="0"/>
        <v>6.6666666666666666E-2</v>
      </c>
    </row>
    <row r="56" spans="1:4">
      <c r="A56" s="80" t="s">
        <v>169</v>
      </c>
      <c r="B56" s="81"/>
      <c r="C56" s="80">
        <v>4</v>
      </c>
      <c r="D56" s="82">
        <f t="shared" si="0"/>
        <v>0.26666666666666666</v>
      </c>
    </row>
    <row r="57" spans="1:4">
      <c r="A57" s="86" t="s">
        <v>171</v>
      </c>
      <c r="B57" s="87"/>
      <c r="C57" s="86">
        <v>15</v>
      </c>
      <c r="D57" s="88">
        <f t="shared" si="0"/>
        <v>1</v>
      </c>
    </row>
  </sheetData>
  <mergeCells count="4">
    <mergeCell ref="A48:A49"/>
    <mergeCell ref="A51:A52"/>
    <mergeCell ref="A54:A55"/>
    <mergeCell ref="A1:F1"/>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election activeCell="D17" sqref="D17"/>
    </sheetView>
  </sheetViews>
  <sheetFormatPr baseColWidth="10" defaultColWidth="8.88671875" defaultRowHeight="14.4"/>
  <cols>
    <col min="2" max="2" width="16" customWidth="1"/>
    <col min="3" max="3" width="26" customWidth="1"/>
    <col min="4" max="4" width="49.6640625" bestFit="1"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1" t="s">
        <v>1</v>
      </c>
    </row>
    <row r="2" spans="1:16">
      <c r="B2" s="1" t="s">
        <v>2</v>
      </c>
      <c r="C2" s="1">
        <v>14252</v>
      </c>
      <c r="D2" s="1" t="s">
        <v>45</v>
      </c>
    </row>
    <row r="3" spans="1:16">
      <c r="B3" s="1" t="s">
        <v>4</v>
      </c>
      <c r="C3" s="1">
        <v>1</v>
      </c>
    </row>
    <row r="4" spans="1:16">
      <c r="B4" s="1" t="s">
        <v>5</v>
      </c>
      <c r="C4" s="1">
        <v>219</v>
      </c>
    </row>
    <row r="5" spans="1:16">
      <c r="B5" s="1" t="s">
        <v>6</v>
      </c>
      <c r="C5" s="4">
        <v>45412</v>
      </c>
    </row>
    <row r="6" spans="1:16">
      <c r="B6" s="1" t="s">
        <v>7</v>
      </c>
      <c r="C6" s="1">
        <v>1</v>
      </c>
      <c r="D6" s="1" t="s">
        <v>8</v>
      </c>
    </row>
    <row r="8" spans="1:16">
      <c r="A8" s="1" t="s">
        <v>9</v>
      </c>
      <c r="B8" s="109" t="s">
        <v>46</v>
      </c>
      <c r="C8" s="110"/>
      <c r="D8" s="110"/>
      <c r="E8" s="110"/>
      <c r="F8" s="110"/>
      <c r="G8" s="110"/>
      <c r="H8" s="110"/>
      <c r="I8" s="110"/>
      <c r="J8" s="110"/>
      <c r="K8" s="110"/>
      <c r="L8" s="110"/>
      <c r="M8" s="110"/>
      <c r="N8" s="110"/>
      <c r="O8" s="110"/>
      <c r="P8" s="110"/>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c r="A351003" t="s">
        <v>26</v>
      </c>
    </row>
    <row r="351004" spans="1:1">
      <c r="A351004" t="s">
        <v>27</v>
      </c>
    </row>
    <row r="351005" spans="1:1">
      <c r="A351005" t="s">
        <v>28</v>
      </c>
    </row>
    <row r="351006" spans="1:1">
      <c r="A351006" t="s">
        <v>29</v>
      </c>
    </row>
    <row r="351007" spans="1:1">
      <c r="A351007" t="s">
        <v>30</v>
      </c>
    </row>
    <row r="351008" spans="1:1">
      <c r="A351008" t="s">
        <v>31</v>
      </c>
    </row>
    <row r="351009" spans="1:1">
      <c r="A351009" t="s">
        <v>32</v>
      </c>
    </row>
    <row r="351010" spans="1:1">
      <c r="A351010" t="s">
        <v>33</v>
      </c>
    </row>
    <row r="351011" spans="1:1">
      <c r="A351011" t="s">
        <v>34</v>
      </c>
    </row>
    <row r="351012" spans="1:1">
      <c r="A351012" t="s">
        <v>35</v>
      </c>
    </row>
    <row r="351013" spans="1:1">
      <c r="A351013" t="s">
        <v>36</v>
      </c>
    </row>
    <row r="351014" spans="1:1">
      <c r="A351014" t="s">
        <v>37</v>
      </c>
    </row>
    <row r="351015" spans="1:1">
      <c r="A351015" t="s">
        <v>38</v>
      </c>
    </row>
    <row r="351016" spans="1:1">
      <c r="A351016" t="s">
        <v>39</v>
      </c>
    </row>
    <row r="351017" spans="1:1">
      <c r="A351017" t="s">
        <v>40</v>
      </c>
    </row>
    <row r="351018" spans="1:1">
      <c r="A351018" t="s">
        <v>41</v>
      </c>
    </row>
    <row r="351019" spans="1:1">
      <c r="A351019" t="s">
        <v>42</v>
      </c>
    </row>
    <row r="351020" spans="1:1">
      <c r="A351020" t="s">
        <v>43</v>
      </c>
    </row>
    <row r="351021" spans="1:1">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14251 CB-0402F  PLAN DE MEJO...</vt:lpstr>
      <vt:lpstr>Tabla 2</vt:lpstr>
      <vt:lpstr>Tabla 1</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Angie Natalia Ruiz Ortiz</cp:lastModifiedBy>
  <dcterms:created xsi:type="dcterms:W3CDTF">2024-04-17T20:16:21Z</dcterms:created>
  <dcterms:modified xsi:type="dcterms:W3CDTF">2025-01-03T15:46:07Z</dcterms:modified>
</cp:coreProperties>
</file>