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5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5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V5'!$A$1:$Z$47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V5'!$1:$11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X33" i="27" l="1"/>
  <c r="Z45" i="27" l="1"/>
  <c r="N44" i="27"/>
  <c r="U40" i="27"/>
  <c r="U41" i="27" s="1"/>
  <c r="T40" i="27"/>
  <c r="T41" i="27" s="1"/>
  <c r="S40" i="27"/>
  <c r="S41" i="27" s="1"/>
  <c r="Q40" i="27"/>
  <c r="Q41" i="27" s="1"/>
  <c r="Q42" i="27" s="1"/>
  <c r="P40" i="27"/>
  <c r="P41" i="27" s="1"/>
  <c r="M40" i="27"/>
  <c r="M41" i="27" s="1"/>
  <c r="L40" i="27"/>
  <c r="L41" i="27" s="1"/>
  <c r="K40" i="27"/>
  <c r="K41" i="27" s="1"/>
  <c r="Y39" i="27"/>
  <c r="X39" i="27"/>
  <c r="W39" i="27"/>
  <c r="Z39" i="27" s="1"/>
  <c r="V39" i="27"/>
  <c r="N39" i="27"/>
  <c r="Y38" i="27"/>
  <c r="Z38" i="27" s="1"/>
  <c r="X38" i="27"/>
  <c r="W38" i="27"/>
  <c r="V38" i="27"/>
  <c r="N38" i="27"/>
  <c r="Y37" i="27"/>
  <c r="X37" i="27"/>
  <c r="X40" i="27" s="1"/>
  <c r="X41" i="27" s="1"/>
  <c r="W37" i="27"/>
  <c r="Z37" i="27" s="1"/>
  <c r="V37" i="27"/>
  <c r="R37" i="27"/>
  <c r="N37" i="27"/>
  <c r="Y36" i="27"/>
  <c r="X36" i="27"/>
  <c r="W36" i="27"/>
  <c r="V36" i="27"/>
  <c r="V40" i="27" s="1"/>
  <c r="V41" i="27" s="1"/>
  <c r="R36" i="27"/>
  <c r="R40" i="27" s="1"/>
  <c r="R41" i="27" s="1"/>
  <c r="N36" i="27"/>
  <c r="N40" i="27" s="1"/>
  <c r="N41" i="27" s="1"/>
  <c r="U34" i="27"/>
  <c r="U35" i="27" s="1"/>
  <c r="T34" i="27"/>
  <c r="T35" i="27" s="1"/>
  <c r="S34" i="27"/>
  <c r="S35" i="27" s="1"/>
  <c r="Q34" i="27"/>
  <c r="Q35" i="27" s="1"/>
  <c r="P34" i="27"/>
  <c r="P35" i="27" s="1"/>
  <c r="O34" i="27"/>
  <c r="O35" i="27" s="1"/>
  <c r="M34" i="27"/>
  <c r="M35" i="27" s="1"/>
  <c r="M42" i="27" s="1"/>
  <c r="L34" i="27"/>
  <c r="L35" i="27" s="1"/>
  <c r="L42" i="27" s="1"/>
  <c r="K34" i="27"/>
  <c r="K35" i="27" s="1"/>
  <c r="Y33" i="27"/>
  <c r="W33" i="27"/>
  <c r="V33" i="27"/>
  <c r="R33" i="27"/>
  <c r="N33" i="27"/>
  <c r="Y32" i="27"/>
  <c r="X32" i="27"/>
  <c r="Z32" i="27" s="1"/>
  <c r="W32" i="27"/>
  <c r="V32" i="27"/>
  <c r="R32" i="27"/>
  <c r="N32" i="27"/>
  <c r="Y31" i="27"/>
  <c r="X31" i="27"/>
  <c r="W31" i="27"/>
  <c r="Z31" i="27" s="1"/>
  <c r="V31" i="27"/>
  <c r="R31" i="27"/>
  <c r="N31" i="27"/>
  <c r="Y30" i="27"/>
  <c r="Y34" i="27" s="1"/>
  <c r="Y35" i="27" s="1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R27" i="27"/>
  <c r="R28" i="27" s="1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Z26" i="27"/>
  <c r="Y26" i="27"/>
  <c r="X26" i="27"/>
  <c r="X27" i="27" s="1"/>
  <c r="X28" i="27" s="1"/>
  <c r="W26" i="27"/>
  <c r="V26" i="27"/>
  <c r="R26" i="27"/>
  <c r="N26" i="27"/>
  <c r="Y25" i="27"/>
  <c r="Y27" i="27" s="1"/>
  <c r="Y28" i="27" s="1"/>
  <c r="X25" i="27"/>
  <c r="W25" i="27"/>
  <c r="W27" i="27" s="1"/>
  <c r="W28" i="27" s="1"/>
  <c r="V25" i="27"/>
  <c r="V27" i="27" s="1"/>
  <c r="V28" i="27" s="1"/>
  <c r="R25" i="27"/>
  <c r="N25" i="27"/>
  <c r="N27" i="27" s="1"/>
  <c r="N28" i="27" s="1"/>
  <c r="X23" i="27"/>
  <c r="X24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N23" i="27"/>
  <c r="N24" i="27" s="1"/>
  <c r="M23" i="27"/>
  <c r="M24" i="27" s="1"/>
  <c r="L23" i="27"/>
  <c r="L24" i="27" s="1"/>
  <c r="K23" i="27"/>
  <c r="K24" i="27" s="1"/>
  <c r="Y22" i="27"/>
  <c r="Y23" i="27" s="1"/>
  <c r="Y24" i="27" s="1"/>
  <c r="X22" i="27"/>
  <c r="W22" i="27"/>
  <c r="Z22" i="27" s="1"/>
  <c r="R22" i="27"/>
  <c r="N22" i="27"/>
  <c r="Y21" i="27"/>
  <c r="X21" i="27"/>
  <c r="W21" i="27"/>
  <c r="W23" i="27" s="1"/>
  <c r="W24" i="27" s="1"/>
  <c r="R21" i="27"/>
  <c r="R23" i="27" s="1"/>
  <c r="R24" i="27" s="1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Z18" i="27"/>
  <c r="Y18" i="27"/>
  <c r="Y19" i="27" s="1"/>
  <c r="Y20" i="27" s="1"/>
  <c r="X18" i="27"/>
  <c r="W18" i="27"/>
  <c r="R18" i="27"/>
  <c r="N18" i="27"/>
  <c r="Y17" i="27"/>
  <c r="X17" i="27"/>
  <c r="V17" i="27"/>
  <c r="R17" i="27"/>
  <c r="R19" i="27" s="1"/>
  <c r="R20" i="27" s="1"/>
  <c r="N17" i="27"/>
  <c r="Z16" i="27"/>
  <c r="Y16" i="27"/>
  <c r="X16" i="27"/>
  <c r="X19" i="27" s="1"/>
  <c r="X20" i="27" s="1"/>
  <c r="W16" i="27"/>
  <c r="V16" i="27"/>
  <c r="V19" i="27" s="1"/>
  <c r="V20" i="27" s="1"/>
  <c r="R16" i="27"/>
  <c r="N16" i="27"/>
  <c r="Q15" i="27"/>
  <c r="Q29" i="27" s="1"/>
  <c r="Q43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Y14" i="27" s="1"/>
  <c r="Y15" i="27" s="1"/>
  <c r="X13" i="27"/>
  <c r="W13" i="27"/>
  <c r="V13" i="27"/>
  <c r="R13" i="27"/>
  <c r="N13" i="27"/>
  <c r="Y12" i="27"/>
  <c r="X12" i="27"/>
  <c r="X14" i="27" s="1"/>
  <c r="X15" i="27" s="1"/>
  <c r="W12" i="27"/>
  <c r="Z12" i="27" s="1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W40" i="27" l="1"/>
  <c r="W41" i="27" s="1"/>
  <c r="V34" i="27"/>
  <c r="V35" i="27" s="1"/>
  <c r="V42" i="27" s="1"/>
  <c r="N34" i="27"/>
  <c r="N35" i="27" s="1"/>
  <c r="N42" i="27" s="1"/>
  <c r="W14" i="27"/>
  <c r="W15" i="27" s="1"/>
  <c r="O29" i="27"/>
  <c r="K42" i="27"/>
  <c r="X34" i="27"/>
  <c r="X35" i="27" s="1"/>
  <c r="X42" i="27" s="1"/>
  <c r="R34" i="27"/>
  <c r="R35" i="27" s="1"/>
  <c r="R42" i="27" s="1"/>
  <c r="Z33" i="27"/>
  <c r="Z34" i="27" s="1"/>
  <c r="Z35" i="27" s="1"/>
  <c r="V29" i="27"/>
  <c r="Y29" i="27"/>
  <c r="R29" i="27"/>
  <c r="S42" i="27"/>
  <c r="U42" i="27"/>
  <c r="S29" i="27"/>
  <c r="T42" i="27"/>
  <c r="X29" i="27"/>
  <c r="L29" i="27"/>
  <c r="L43" i="27" s="1"/>
  <c r="T29" i="27"/>
  <c r="T43" i="27" s="1"/>
  <c r="N19" i="27"/>
  <c r="N20" i="27" s="1"/>
  <c r="N29" i="27" s="1"/>
  <c r="M29" i="27"/>
  <c r="M43" i="27" s="1"/>
  <c r="U29" i="27"/>
  <c r="P42" i="27"/>
  <c r="P43" i="27" s="1"/>
  <c r="W34" i="27"/>
  <c r="W35" i="27" s="1"/>
  <c r="Z21" i="27"/>
  <c r="Z23" i="27" s="1"/>
  <c r="Z24" i="27" s="1"/>
  <c r="Z36" i="27"/>
  <c r="Z40" i="27" s="1"/>
  <c r="Z41" i="27" s="1"/>
  <c r="O40" i="27"/>
  <c r="O41" i="27" s="1"/>
  <c r="O42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0" i="27"/>
  <c r="Y41" i="27" s="1"/>
  <c r="Y42" i="27" s="1"/>
  <c r="K19" i="27"/>
  <c r="K20" i="27" s="1"/>
  <c r="K29" i="27" s="1"/>
  <c r="K17" i="26"/>
  <c r="W42" i="27" l="1"/>
  <c r="N43" i="27"/>
  <c r="O43" i="27"/>
  <c r="Z29" i="27"/>
  <c r="K43" i="27"/>
  <c r="V43" i="27"/>
  <c r="X43" i="27"/>
  <c r="U43" i="27"/>
  <c r="W19" i="27"/>
  <c r="W20" i="27" s="1"/>
  <c r="W29" i="27" s="1"/>
  <c r="W43" i="27" s="1"/>
  <c r="Y43" i="27"/>
  <c r="R43" i="27"/>
  <c r="S43" i="27"/>
  <c r="Z42" i="27"/>
  <c r="Z43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X34" i="26" l="1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<sst xmlns="http://schemas.openxmlformats.org/spreadsheetml/2006/main" count="655" uniqueCount="177">
  <si>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</si>
  <si>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</si>
  <si>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</si>
  <si>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</si>
  <si>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</si>
  <si>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</si>
  <si>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</si>
  <si>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</si>
  <si>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</si>
  <si>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</si>
  <si>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</si>
  <si>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</si>
  <si>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</si>
  <si>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</si>
  <si>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</si>
  <si>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</si>
  <si>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</si>
  <si>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</si>
  <si>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</si>
  <si>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</si>
  <si>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</si>
  <si>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</si>
  <si>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</si>
  <si>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</si>
  <si>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</si>
  <si>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</si>
  <si>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</si>
  <si>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</si>
  <si>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</si>
  <si>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</si>
  <si>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</si>
  <si>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</si>
  <si>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</si>
  <si>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</si>
  <si>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</si>
  <si>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</si>
  <si>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</si>
  <si>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</si>
  <si>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</si>
  <si>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</si>
  <si>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</si>
  <si>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</si>
  <si>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</si>
  <si>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</si>
  <si>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</si>
  <si>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</si>
  <si>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</si>
  <si>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</si>
  <si>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</si>
  <si>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</si>
  <si>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</si>
  <si>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</si>
  <si>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</si>
  <si>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</si>
  <si>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</si>
  <si>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</si>
  <si>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</si>
  <si>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</si>
  <si>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</si>
  <si>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</si>
  <si>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</si>
  <si>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</si>
  <si>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</si>
  <si>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</si>
  <si>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</si>
  <si>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</si>
  <si>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</si>
  <si>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</si>
  <si>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</si>
  <si>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</si>
  <si>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</si>
  <si>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</si>
  <si>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</si>
  <si>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</si>
  <si>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</si>
  <si>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</si>
  <si>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</si>
  <si>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</si>
  <si>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</si>
  <si>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</si>
  <si>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</si>
  <si>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</si>
  <si>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</si>
  <si>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</si>
  <si>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</si>
  <si>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</si>
  <si>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</si>
  <si>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</si>
  <si>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</si>
  <si>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</si>
  <si>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</si>
  <si>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</si>
  <si>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</si>
  <si>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</si>
  <si>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</si>
  <si>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</si>
  <si>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</si>
  <si>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</si>
  <si>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</si>
  <si>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</si>
  <si>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</si>
  <si>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</si>
  <si>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</si>
  <si>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</si>
  <si>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</si>
  <si>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</si>
  <si>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</si>
  <si>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</si>
  <si>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</si>
  <si>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</si>
  <si>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</si>
  <si>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</si>
  <si>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</si>
  <si>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</si>
  <si>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</si>
  <si>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</si>
  <si>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</si>
  <si>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</si>
  <si>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</si>
  <si>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</si>
  <si>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</si>
  <si>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</si>
  <si>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</si>
  <si>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</si>
  <si>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</si>
  <si>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</si>
  <si>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</si>
  <si>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</si>
  <si>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</si>
  <si>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</si>
  <si>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</si>
  <si>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</si>
  <si>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</si>
  <si>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</si>
  <si>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</si>
  <si>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</si>
  <si>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</si>
  <si>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</si>
  <si>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</si>
  <si>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</si>
  <si>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</si>
  <si>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</si>
  <si>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</si>
  <si>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</si>
  <si>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</si>
  <si>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</si>
  <si>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</si>
  <si>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</si>
  <si>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</si>
  <si>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</si>
  <si>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</si>
  <si>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</si>
  <si>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</si>
  <si>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</si>
  <si>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</si>
  <si>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</si>
  <si>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</si>
  <si>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</si>
  <si>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</si>
  <si>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</si>
  <si>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</si>
  <si>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</si>
  <si>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</si>
  <si>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</si>
  <si>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</si>
  <si>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</si>
  <si>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</si>
  <si>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</si>
  <si>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</si>
  <si>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</si>
  <si>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</si>
  <si>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</si>
  <si>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</si>
  <si>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</si>
  <si>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</si>
  <si>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Versión: 05
FECHA: 09/09/2024</t>
  </si>
  <si>
    <t>Nota:  Plan Anual de Adquisiciones Bogotá Camina Segura V8 Rad.No.06-817-2024-001674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</si>
</sst>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28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1" fontId="0" fillId="0" borderId="0" xfId="4" applyNumberFormat="1" applyFont="1" applyFill="1" applyAlignment="1">
      <alignment vertical="center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49" fontId="44" fillId="17" borderId="22" xfId="5" applyNumberFormat="1" applyFont="1" applyFill="1" applyBorder="1" applyAlignment="1">
      <alignment vertical="center"/>
    </xf>
    <xf numFmtId="169" fontId="8" fillId="0" borderId="22" xfId="0" applyNumberFormat="1" applyFont="1" applyBorder="1" applyAlignment="1">
      <alignment horizontal="left" vertical="center"/>
    </xf>
    <xf numFmtId="168" fontId="53" fillId="5" borderId="22" xfId="11" applyFont="1" applyFill="1" applyBorder="1" applyAlignment="1">
      <alignment horizontal="center" vertical="center"/>
    </xf>
    <xf numFmtId="168" fontId="53" fillId="5" borderId="22" xfId="11" applyFont="1" applyFill="1" applyBorder="1" applyAlignment="1">
      <alignment horizontal="center" vertical="center" wrapText="1"/>
    </xf>
    <xf numFmtId="171" fontId="52" fillId="0" borderId="0" xfId="4" applyNumberFormat="1" applyFont="1" applyFill="1" applyAlignment="1">
      <alignment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87"/>
      <c r="B1" s="188"/>
      <c r="C1" s="189"/>
      <c r="D1" s="196" t="s">
        <v>76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8"/>
      <c r="X1" s="200" t="s">
        <v>16</v>
      </c>
      <c r="Y1" s="201"/>
    </row>
    <row r="2" spans="1:25" s="2" customFormat="1" ht="12.75" customHeight="1">
      <c r="A2" s="190"/>
      <c r="B2" s="191"/>
      <c r="C2" s="192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8"/>
      <c r="X2" s="200" t="s">
        <v>44</v>
      </c>
      <c r="Y2" s="201"/>
    </row>
    <row r="3" spans="1:25" s="2" customFormat="1" ht="12" customHeight="1">
      <c r="A3" s="190"/>
      <c r="B3" s="191"/>
      <c r="C3" s="192"/>
      <c r="D3" s="19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8"/>
      <c r="X3" s="200" t="s">
        <v>46</v>
      </c>
      <c r="Y3" s="201"/>
    </row>
    <row r="4" spans="1:25" s="2" customFormat="1" ht="14.25" customHeight="1">
      <c r="A4" s="193"/>
      <c r="B4" s="194"/>
      <c r="C4" s="195"/>
      <c r="D4" s="196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8"/>
      <c r="X4" s="202" t="s">
        <v>17</v>
      </c>
      <c r="Y4" s="202"/>
    </row>
    <row r="5" spans="1:25" ht="12.75" customHeight="1">
      <c r="A5" s="199" t="s">
        <v>18</v>
      </c>
      <c r="B5" s="199"/>
      <c r="C5" s="172" t="s">
        <v>19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4"/>
    </row>
    <row r="6" spans="1:25" ht="11.25" customHeight="1">
      <c r="A6" s="199" t="s">
        <v>20</v>
      </c>
      <c r="B6" s="199"/>
      <c r="C6" s="172" t="s">
        <v>21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4"/>
    </row>
    <row r="7" spans="1:25" ht="12.75" customHeight="1">
      <c r="A7" s="171" t="s">
        <v>3</v>
      </c>
      <c r="B7" s="171"/>
      <c r="C7" s="172" t="s">
        <v>4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4"/>
    </row>
    <row r="8" spans="1:25" ht="20.45" customHeight="1">
      <c r="A8" s="171" t="s">
        <v>22</v>
      </c>
      <c r="B8" s="171"/>
      <c r="C8" s="172" t="s">
        <v>5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4"/>
    </row>
    <row r="9" spans="1:25" ht="12" customHeight="1">
      <c r="A9" s="175" t="s">
        <v>23</v>
      </c>
      <c r="B9" s="176"/>
      <c r="C9" s="172" t="s">
        <v>6</v>
      </c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69" t="s">
        <v>23</v>
      </c>
      <c r="B11" s="169" t="s">
        <v>24</v>
      </c>
      <c r="C11" s="169" t="s">
        <v>25</v>
      </c>
      <c r="D11" s="169" t="s">
        <v>55</v>
      </c>
      <c r="E11" s="169" t="s">
        <v>42</v>
      </c>
      <c r="F11" s="169" t="s">
        <v>56</v>
      </c>
      <c r="G11" s="169" t="s">
        <v>43</v>
      </c>
      <c r="H11" s="169" t="s">
        <v>45</v>
      </c>
      <c r="I11" s="169" t="s">
        <v>26</v>
      </c>
      <c r="J11" s="184" t="s">
        <v>27</v>
      </c>
      <c r="K11" s="185"/>
      <c r="L11" s="186"/>
      <c r="M11" s="165" t="s">
        <v>28</v>
      </c>
      <c r="N11" s="167" t="s">
        <v>39</v>
      </c>
      <c r="O11" s="167"/>
      <c r="P11" s="167"/>
      <c r="Q11" s="167" t="s">
        <v>28</v>
      </c>
      <c r="R11" s="177" t="s">
        <v>40</v>
      </c>
      <c r="S11" s="177"/>
      <c r="T11" s="177"/>
      <c r="U11" s="177" t="s">
        <v>28</v>
      </c>
      <c r="V11" s="179" t="s">
        <v>27</v>
      </c>
      <c r="W11" s="180"/>
      <c r="X11" s="181"/>
      <c r="Y11" s="182" t="s">
        <v>28</v>
      </c>
    </row>
    <row r="12" spans="1:25" ht="33" customHeight="1">
      <c r="A12" s="170"/>
      <c r="B12" s="170"/>
      <c r="C12" s="170"/>
      <c r="D12" s="170"/>
      <c r="E12" s="170"/>
      <c r="F12" s="170"/>
      <c r="G12" s="170"/>
      <c r="H12" s="170"/>
      <c r="I12" s="170"/>
      <c r="J12" s="17" t="s">
        <v>0</v>
      </c>
      <c r="K12" s="17" t="s">
        <v>29</v>
      </c>
      <c r="L12" s="18" t="s">
        <v>30</v>
      </c>
      <c r="M12" s="166"/>
      <c r="N12" s="34" t="s">
        <v>0</v>
      </c>
      <c r="O12" s="34" t="s">
        <v>29</v>
      </c>
      <c r="P12" s="34" t="s">
        <v>30</v>
      </c>
      <c r="Q12" s="168"/>
      <c r="R12" s="35" t="s">
        <v>0</v>
      </c>
      <c r="S12" s="35" t="s">
        <v>29</v>
      </c>
      <c r="T12" s="35" t="s">
        <v>30</v>
      </c>
      <c r="U12" s="178"/>
      <c r="V12" s="36" t="s">
        <v>0</v>
      </c>
      <c r="W12" s="36" t="s">
        <v>29</v>
      </c>
      <c r="X12" s="37" t="s">
        <v>30</v>
      </c>
      <c r="Y12" s="183"/>
    </row>
    <row r="13" spans="1:25" ht="56.25" customHeight="1">
      <c r="A13" s="164" t="s">
        <v>6</v>
      </c>
      <c r="B13" s="164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64"/>
      <c r="B14" s="164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64"/>
      <c r="B15" s="164"/>
      <c r="C15" s="157" t="s">
        <v>84</v>
      </c>
      <c r="D15" s="157"/>
      <c r="E15" s="157"/>
      <c r="F15" s="157"/>
      <c r="G15" s="157"/>
      <c r="H15" s="157"/>
      <c r="I15" s="157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64"/>
      <c r="B16" s="164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64"/>
      <c r="B17" s="164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64"/>
      <c r="B18" s="164"/>
      <c r="C18" s="157" t="s">
        <v>86</v>
      </c>
      <c r="D18" s="157"/>
      <c r="E18" s="157"/>
      <c r="F18" s="157"/>
      <c r="G18" s="157"/>
      <c r="H18" s="157"/>
      <c r="I18" s="157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64"/>
      <c r="B19" s="164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64"/>
      <c r="B20" s="164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64"/>
      <c r="B21" s="164"/>
      <c r="C21" s="157" t="s">
        <v>88</v>
      </c>
      <c r="D21" s="157"/>
      <c r="E21" s="157"/>
      <c r="F21" s="157"/>
      <c r="G21" s="157"/>
      <c r="H21" s="157"/>
      <c r="I21" s="157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64"/>
      <c r="B22" s="164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64"/>
      <c r="B23" s="164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64"/>
      <c r="B24" s="164"/>
      <c r="C24" s="157" t="s">
        <v>89</v>
      </c>
      <c r="D24" s="157"/>
      <c r="E24" s="157"/>
      <c r="F24" s="157"/>
      <c r="G24" s="157"/>
      <c r="H24" s="157"/>
      <c r="I24" s="157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64"/>
      <c r="B25" s="164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64"/>
      <c r="B26" s="164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64"/>
      <c r="B27" s="164"/>
      <c r="C27" s="157" t="s">
        <v>98</v>
      </c>
      <c r="D27" s="157"/>
      <c r="E27" s="157"/>
      <c r="F27" s="157"/>
      <c r="G27" s="157"/>
      <c r="H27" s="157"/>
      <c r="I27" s="157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64"/>
      <c r="B28" s="164"/>
      <c r="C28" s="158" t="s">
        <v>57</v>
      </c>
      <c r="D28" s="158"/>
      <c r="E28" s="158"/>
      <c r="F28" s="158"/>
      <c r="G28" s="158"/>
      <c r="H28" s="158"/>
      <c r="I28" s="158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64"/>
      <c r="B29" s="164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64"/>
      <c r="B30" s="164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64"/>
      <c r="B31" s="164"/>
      <c r="C31" s="157" t="s">
        <v>91</v>
      </c>
      <c r="D31" s="157"/>
      <c r="E31" s="157"/>
      <c r="F31" s="157"/>
      <c r="G31" s="157"/>
      <c r="H31" s="157"/>
      <c r="I31" s="157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64"/>
      <c r="B32" s="164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64"/>
      <c r="B33" s="164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64"/>
      <c r="B34" s="164"/>
      <c r="C34" s="157" t="s">
        <v>99</v>
      </c>
      <c r="D34" s="157"/>
      <c r="E34" s="157"/>
      <c r="F34" s="157"/>
      <c r="G34" s="157"/>
      <c r="H34" s="157"/>
      <c r="I34" s="157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64"/>
      <c r="B35" s="164"/>
      <c r="C35" s="158" t="s">
        <v>54</v>
      </c>
      <c r="D35" s="158"/>
      <c r="E35" s="158"/>
      <c r="F35" s="158"/>
      <c r="G35" s="158"/>
      <c r="H35" s="158"/>
      <c r="I35" s="158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64"/>
      <c r="B36" s="164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64"/>
      <c r="B37" s="164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64"/>
      <c r="B38" s="164"/>
      <c r="C38" s="157" t="s">
        <v>59</v>
      </c>
      <c r="D38" s="157"/>
      <c r="E38" s="157"/>
      <c r="F38" s="157"/>
      <c r="G38" s="157"/>
      <c r="H38" s="157"/>
      <c r="I38" s="157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64"/>
      <c r="B39" s="164"/>
      <c r="C39" s="158" t="s">
        <v>35</v>
      </c>
      <c r="D39" s="158"/>
      <c r="E39" s="158"/>
      <c r="F39" s="158"/>
      <c r="G39" s="158"/>
      <c r="H39" s="158"/>
      <c r="I39" s="158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64"/>
      <c r="B40" s="163" t="s">
        <v>36</v>
      </c>
      <c r="C40" s="163"/>
      <c r="D40" s="163"/>
      <c r="E40" s="163"/>
      <c r="F40" s="163"/>
      <c r="G40" s="163"/>
      <c r="H40" s="163"/>
      <c r="I40" s="163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64" t="s">
        <v>6</v>
      </c>
      <c r="B41" s="164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64"/>
      <c r="B42" s="164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64"/>
      <c r="B43" s="164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64"/>
      <c r="B44" s="164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64"/>
      <c r="B45" s="164"/>
      <c r="C45" s="157" t="s">
        <v>106</v>
      </c>
      <c r="D45" s="157"/>
      <c r="E45" s="157"/>
      <c r="F45" s="157"/>
      <c r="G45" s="157"/>
      <c r="H45" s="157"/>
      <c r="I45" s="157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64"/>
      <c r="B46" s="164"/>
      <c r="C46" s="158" t="s">
        <v>37</v>
      </c>
      <c r="D46" s="158"/>
      <c r="E46" s="158"/>
      <c r="F46" s="158"/>
      <c r="G46" s="158"/>
      <c r="H46" s="158"/>
      <c r="I46" s="158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64"/>
      <c r="B47" s="164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64"/>
      <c r="B48" s="164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64"/>
      <c r="B49" s="164"/>
      <c r="C49" s="157" t="s">
        <v>105</v>
      </c>
      <c r="D49" s="157"/>
      <c r="E49" s="157"/>
      <c r="F49" s="157"/>
      <c r="G49" s="157"/>
      <c r="H49" s="157"/>
      <c r="I49" s="157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64"/>
      <c r="B50" s="164"/>
      <c r="C50" s="158" t="s">
        <v>32</v>
      </c>
      <c r="D50" s="158"/>
      <c r="E50" s="158"/>
      <c r="F50" s="158"/>
      <c r="G50" s="158"/>
      <c r="H50" s="158"/>
      <c r="I50" s="158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64"/>
      <c r="B51" s="164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64"/>
      <c r="B52" s="164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64"/>
      <c r="B53" s="164"/>
      <c r="C53" s="157" t="s">
        <v>61</v>
      </c>
      <c r="D53" s="157"/>
      <c r="E53" s="157"/>
      <c r="F53" s="157"/>
      <c r="G53" s="157"/>
      <c r="H53" s="157"/>
      <c r="I53" s="157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64"/>
      <c r="B54" s="164"/>
      <c r="C54" s="158" t="s">
        <v>38</v>
      </c>
      <c r="D54" s="158"/>
      <c r="E54" s="158"/>
      <c r="F54" s="158"/>
      <c r="G54" s="158"/>
      <c r="H54" s="158"/>
      <c r="I54" s="158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64"/>
      <c r="B55" s="164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64"/>
      <c r="B56" s="164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64"/>
      <c r="B57" s="164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64"/>
      <c r="B58" s="164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64"/>
      <c r="B59" s="164"/>
      <c r="C59" s="157" t="s">
        <v>63</v>
      </c>
      <c r="D59" s="157"/>
      <c r="E59" s="157"/>
      <c r="F59" s="157"/>
      <c r="G59" s="157"/>
      <c r="H59" s="157"/>
      <c r="I59" s="157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64"/>
      <c r="B60" s="164"/>
      <c r="C60" s="158" t="s">
        <v>33</v>
      </c>
      <c r="D60" s="158"/>
      <c r="E60" s="158"/>
      <c r="F60" s="158"/>
      <c r="G60" s="158"/>
      <c r="H60" s="158"/>
      <c r="I60" s="158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64"/>
      <c r="B61" s="159" t="s">
        <v>13</v>
      </c>
      <c r="C61" s="159"/>
      <c r="D61" s="159"/>
      <c r="E61" s="159"/>
      <c r="F61" s="159"/>
      <c r="G61" s="159"/>
      <c r="H61" s="159"/>
      <c r="I61" s="159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60" t="s">
        <v>34</v>
      </c>
      <c r="B62" s="160"/>
      <c r="C62" s="160"/>
      <c r="D62" s="160"/>
      <c r="E62" s="160"/>
      <c r="F62" s="160"/>
      <c r="G62" s="160"/>
      <c r="H62" s="160"/>
      <c r="I62" s="160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62" t="s">
        <v>97</v>
      </c>
      <c r="B63" s="162"/>
      <c r="C63" s="162"/>
      <c r="D63" s="162"/>
      <c r="E63" s="161" t="s">
        <v>81</v>
      </c>
      <c r="F63" s="161"/>
      <c r="G63" s="161"/>
      <c r="H63" s="161"/>
      <c r="I63" s="161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62"/>
      <c r="B64" s="162"/>
      <c r="C64" s="162"/>
      <c r="D64" s="162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52" t="s">
        <v>77</v>
      </c>
      <c r="B65" s="152"/>
      <c r="C65" s="152"/>
      <c r="D65" s="12"/>
      <c r="E65" s="153" t="s">
        <v>82</v>
      </c>
      <c r="F65" s="153"/>
      <c r="G65" s="153"/>
      <c r="H65" s="23"/>
      <c r="I65" s="23"/>
      <c r="J65" s="154" t="s">
        <v>12</v>
      </c>
      <c r="K65" s="154"/>
      <c r="L65" s="14"/>
      <c r="M65" s="14"/>
      <c r="W65" s="153" t="str">
        <f>J65</f>
        <v>ADRIANA VILLAMIZAR NAVARRO</v>
      </c>
      <c r="X65" s="153"/>
      <c r="Y65" s="153"/>
    </row>
    <row r="66" spans="1:25" s="8" customFormat="1" ht="15" customHeight="1">
      <c r="A66" s="155" t="s">
        <v>78</v>
      </c>
      <c r="B66" s="155"/>
      <c r="C66" s="155"/>
      <c r="E66" s="151" t="s">
        <v>83</v>
      </c>
      <c r="F66" s="151"/>
      <c r="G66" s="151"/>
      <c r="H66" s="24"/>
      <c r="I66" s="24"/>
      <c r="J66" s="156" t="s">
        <v>1</v>
      </c>
      <c r="K66" s="156"/>
      <c r="L66" s="15"/>
      <c r="M66" s="15"/>
      <c r="W66" s="151" t="str">
        <f>J66</f>
        <v xml:space="preserve">Jefe Oficina Asesora de Planeación </v>
      </c>
      <c r="X66" s="151"/>
      <c r="Y66" s="151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7"/>
      <c r="B1" s="188"/>
      <c r="C1" s="189"/>
      <c r="D1" s="196" t="s">
        <v>120</v>
      </c>
      <c r="E1" s="222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  <c r="Y1" s="200" t="s">
        <v>16</v>
      </c>
      <c r="Z1" s="201"/>
    </row>
    <row r="2" spans="1:26" s="2" customFormat="1" ht="12.75" customHeight="1">
      <c r="A2" s="190"/>
      <c r="B2" s="191"/>
      <c r="C2" s="192"/>
      <c r="D2" s="196"/>
      <c r="E2" s="222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8"/>
      <c r="Y2" s="200" t="s">
        <v>159</v>
      </c>
      <c r="Z2" s="201"/>
    </row>
    <row r="3" spans="1:26" s="2" customFormat="1" ht="12" customHeight="1">
      <c r="A3" s="190"/>
      <c r="B3" s="191"/>
      <c r="C3" s="192"/>
      <c r="D3" s="196"/>
      <c r="E3" s="222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  <c r="Y3" s="200" t="s">
        <v>167</v>
      </c>
      <c r="Z3" s="201"/>
    </row>
    <row r="4" spans="1:26" s="2" customFormat="1" ht="14.25" customHeight="1">
      <c r="A4" s="193"/>
      <c r="B4" s="194"/>
      <c r="C4" s="195"/>
      <c r="D4" s="196"/>
      <c r="E4" s="222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8"/>
      <c r="Y4" s="202" t="s">
        <v>17</v>
      </c>
      <c r="Z4" s="202"/>
    </row>
    <row r="5" spans="1:26" ht="12.75" customHeight="1">
      <c r="A5" s="199" t="s">
        <v>18</v>
      </c>
      <c r="B5" s="199"/>
      <c r="C5" s="172" t="s">
        <v>113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4"/>
    </row>
    <row r="6" spans="1:26" ht="11.25" customHeight="1">
      <c r="A6" s="199" t="s">
        <v>115</v>
      </c>
      <c r="B6" s="199"/>
      <c r="C6" s="172" t="s">
        <v>114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4"/>
    </row>
    <row r="7" spans="1:26" ht="12.75" customHeight="1">
      <c r="A7" s="223" t="s">
        <v>116</v>
      </c>
      <c r="B7" s="223"/>
      <c r="C7" s="172" t="s">
        <v>118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</row>
    <row r="8" spans="1:26" ht="20.45" customHeight="1">
      <c r="A8" s="223" t="s">
        <v>117</v>
      </c>
      <c r="B8" s="223"/>
      <c r="C8" s="172" t="s">
        <v>156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4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9" t="s">
        <v>23</v>
      </c>
      <c r="B10" s="169" t="s">
        <v>24</v>
      </c>
      <c r="C10" s="169" t="s">
        <v>25</v>
      </c>
      <c r="D10" s="169" t="s">
        <v>109</v>
      </c>
      <c r="E10" s="169" t="s">
        <v>160</v>
      </c>
      <c r="F10" s="169" t="s">
        <v>42</v>
      </c>
      <c r="G10" s="169" t="s">
        <v>110</v>
      </c>
      <c r="H10" s="169" t="s">
        <v>43</v>
      </c>
      <c r="I10" s="169" t="s">
        <v>45</v>
      </c>
      <c r="J10" s="169" t="s">
        <v>26</v>
      </c>
      <c r="K10" s="217" t="s">
        <v>27</v>
      </c>
      <c r="L10" s="218"/>
      <c r="M10" s="219"/>
      <c r="N10" s="220" t="s">
        <v>28</v>
      </c>
      <c r="O10" s="167" t="s">
        <v>39</v>
      </c>
      <c r="P10" s="167"/>
      <c r="Q10" s="167"/>
      <c r="R10" s="167" t="s">
        <v>28</v>
      </c>
      <c r="S10" s="177" t="s">
        <v>40</v>
      </c>
      <c r="T10" s="177"/>
      <c r="U10" s="177"/>
      <c r="V10" s="177" t="s">
        <v>28</v>
      </c>
      <c r="W10" s="179" t="s">
        <v>27</v>
      </c>
      <c r="X10" s="180"/>
      <c r="Y10" s="181"/>
      <c r="Z10" s="182" t="s">
        <v>28</v>
      </c>
    </row>
    <row r="11" spans="1:26" ht="33" customHeigh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17" t="s">
        <v>0</v>
      </c>
      <c r="L11" s="117" t="s">
        <v>29</v>
      </c>
      <c r="M11" s="118" t="s">
        <v>30</v>
      </c>
      <c r="N11" s="221"/>
      <c r="O11" s="34" t="s">
        <v>0</v>
      </c>
      <c r="P11" s="34" t="s">
        <v>29</v>
      </c>
      <c r="Q11" s="34" t="s">
        <v>30</v>
      </c>
      <c r="R11" s="168"/>
      <c r="S11" s="35" t="s">
        <v>0</v>
      </c>
      <c r="T11" s="35" t="s">
        <v>29</v>
      </c>
      <c r="U11" s="35" t="s">
        <v>30</v>
      </c>
      <c r="V11" s="178"/>
      <c r="W11" s="36" t="s">
        <v>0</v>
      </c>
      <c r="X11" s="36" t="s">
        <v>29</v>
      </c>
      <c r="Y11" s="37" t="s">
        <v>30</v>
      </c>
      <c r="Z11" s="183"/>
    </row>
    <row r="12" spans="1:26" ht="56.25" customHeight="1">
      <c r="A12" s="164" t="s">
        <v>119</v>
      </c>
      <c r="B12" s="214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64"/>
      <c r="B13" s="215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64"/>
      <c r="B14" s="215"/>
      <c r="C14" s="211" t="s">
        <v>154</v>
      </c>
      <c r="D14" s="211"/>
      <c r="E14" s="211"/>
      <c r="F14" s="211"/>
      <c r="G14" s="211"/>
      <c r="H14" s="211"/>
      <c r="I14" s="211"/>
      <c r="J14" s="211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64"/>
      <c r="B15" s="215"/>
      <c r="C15" s="212" t="s">
        <v>124</v>
      </c>
      <c r="D15" s="212"/>
      <c r="E15" s="212"/>
      <c r="F15" s="212"/>
      <c r="G15" s="212"/>
      <c r="H15" s="212"/>
      <c r="I15" s="212"/>
      <c r="J15" s="212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64"/>
      <c r="B16" s="215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64"/>
      <c r="B17" s="215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64"/>
      <c r="B18" s="215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64"/>
      <c r="B19" s="215"/>
      <c r="C19" s="211" t="s">
        <v>129</v>
      </c>
      <c r="D19" s="211"/>
      <c r="E19" s="211"/>
      <c r="F19" s="211"/>
      <c r="G19" s="211"/>
      <c r="H19" s="211"/>
      <c r="I19" s="211"/>
      <c r="J19" s="211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64"/>
      <c r="B20" s="215"/>
      <c r="C20" s="212" t="s">
        <v>128</v>
      </c>
      <c r="D20" s="212"/>
      <c r="E20" s="212"/>
      <c r="F20" s="212"/>
      <c r="G20" s="212"/>
      <c r="H20" s="212"/>
      <c r="I20" s="212"/>
      <c r="J20" s="212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64"/>
      <c r="B21" s="215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64"/>
      <c r="B22" s="215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64"/>
      <c r="B23" s="215"/>
      <c r="C23" s="211" t="s">
        <v>136</v>
      </c>
      <c r="D23" s="211"/>
      <c r="E23" s="211"/>
      <c r="F23" s="211"/>
      <c r="G23" s="211"/>
      <c r="H23" s="211"/>
      <c r="I23" s="211"/>
      <c r="J23" s="211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64"/>
      <c r="B24" s="215"/>
      <c r="C24" s="212" t="s">
        <v>135</v>
      </c>
      <c r="D24" s="212"/>
      <c r="E24" s="212"/>
      <c r="F24" s="212"/>
      <c r="G24" s="212"/>
      <c r="H24" s="212"/>
      <c r="I24" s="212"/>
      <c r="J24" s="212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64"/>
      <c r="B25" s="215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64"/>
      <c r="B26" s="215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64"/>
      <c r="B27" s="215"/>
      <c r="C27" s="211" t="s">
        <v>139</v>
      </c>
      <c r="D27" s="211"/>
      <c r="E27" s="211"/>
      <c r="F27" s="211"/>
      <c r="G27" s="211"/>
      <c r="H27" s="211"/>
      <c r="I27" s="211"/>
      <c r="J27" s="211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64"/>
      <c r="B28" s="216"/>
      <c r="C28" s="212" t="s">
        <v>140</v>
      </c>
      <c r="D28" s="212"/>
      <c r="E28" s="212"/>
      <c r="F28" s="212"/>
      <c r="G28" s="212"/>
      <c r="H28" s="212"/>
      <c r="I28" s="212"/>
      <c r="J28" s="212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64"/>
      <c r="B29" s="213" t="s">
        <v>169</v>
      </c>
      <c r="C29" s="213"/>
      <c r="D29" s="213"/>
      <c r="E29" s="213"/>
      <c r="F29" s="213"/>
      <c r="G29" s="213"/>
      <c r="H29" s="213"/>
      <c r="I29" s="213"/>
      <c r="J29" s="213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64" t="s">
        <v>119</v>
      </c>
      <c r="B30" s="164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64"/>
      <c r="B31" s="164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64"/>
      <c r="B32" s="164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64"/>
      <c r="B33" s="164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64"/>
      <c r="B34" s="164"/>
      <c r="C34" s="211" t="s">
        <v>172</v>
      </c>
      <c r="D34" s="211"/>
      <c r="E34" s="211"/>
      <c r="F34" s="211"/>
      <c r="G34" s="211"/>
      <c r="H34" s="211"/>
      <c r="I34" s="211"/>
      <c r="J34" s="211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64"/>
      <c r="B35" s="164"/>
      <c r="C35" s="212" t="s">
        <v>145</v>
      </c>
      <c r="D35" s="212"/>
      <c r="E35" s="212"/>
      <c r="F35" s="212"/>
      <c r="G35" s="212"/>
      <c r="H35" s="212"/>
      <c r="I35" s="212"/>
      <c r="J35" s="212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64"/>
      <c r="B36" s="164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64"/>
      <c r="B37" s="164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64"/>
      <c r="B38" s="164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64"/>
      <c r="B39" s="164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64"/>
      <c r="B40" s="164"/>
      <c r="C40" s="211" t="s">
        <v>171</v>
      </c>
      <c r="D40" s="211"/>
      <c r="E40" s="211"/>
      <c r="F40" s="211"/>
      <c r="G40" s="211"/>
      <c r="H40" s="211"/>
      <c r="I40" s="211"/>
      <c r="J40" s="211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64"/>
      <c r="B41" s="164"/>
      <c r="C41" s="212" t="s">
        <v>147</v>
      </c>
      <c r="D41" s="212"/>
      <c r="E41" s="212"/>
      <c r="F41" s="212"/>
      <c r="G41" s="212"/>
      <c r="H41" s="212"/>
      <c r="I41" s="212"/>
      <c r="J41" s="212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64"/>
      <c r="B42" s="205" t="s">
        <v>170</v>
      </c>
      <c r="C42" s="205"/>
      <c r="D42" s="205"/>
      <c r="E42" s="205"/>
      <c r="F42" s="205"/>
      <c r="G42" s="205"/>
      <c r="H42" s="205"/>
      <c r="I42" s="205"/>
      <c r="J42" s="205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06" t="s">
        <v>152</v>
      </c>
      <c r="B43" s="206"/>
      <c r="C43" s="206"/>
      <c r="D43" s="206"/>
      <c r="E43" s="206"/>
      <c r="F43" s="160"/>
      <c r="G43" s="160"/>
      <c r="H43" s="160"/>
      <c r="I43" s="160"/>
      <c r="J43" s="160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07" t="s">
        <v>174</v>
      </c>
      <c r="B44" s="207"/>
      <c r="C44" s="207"/>
      <c r="D44" s="207"/>
      <c r="E44" s="136"/>
      <c r="F44" s="161" t="s">
        <v>157</v>
      </c>
      <c r="G44" s="161"/>
      <c r="H44" s="161"/>
      <c r="I44" s="161"/>
      <c r="J44" s="161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10"/>
      <c r="B45" s="210"/>
      <c r="C45" s="210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52" t="s">
        <v>111</v>
      </c>
      <c r="B46" s="152"/>
      <c r="C46" s="152"/>
      <c r="D46" s="12"/>
      <c r="E46" s="12"/>
      <c r="F46" s="153" t="s">
        <v>112</v>
      </c>
      <c r="G46" s="153"/>
      <c r="H46" s="153"/>
      <c r="I46" s="23"/>
      <c r="J46" s="23"/>
      <c r="K46" s="208" t="s">
        <v>158</v>
      </c>
      <c r="L46" s="208"/>
      <c r="M46" s="131"/>
      <c r="N46" s="131"/>
      <c r="X46" s="209" t="str">
        <f>K46</f>
        <v>MIGUEL LEONARDO CALDERÓN MARÍN</v>
      </c>
      <c r="Y46" s="209"/>
      <c r="Z46" s="209"/>
    </row>
    <row r="47" spans="1:26" s="8" customFormat="1" ht="15" customHeight="1">
      <c r="A47" s="155" t="s">
        <v>78</v>
      </c>
      <c r="B47" s="155"/>
      <c r="C47" s="155"/>
      <c r="F47" s="151" t="s">
        <v>83</v>
      </c>
      <c r="G47" s="151"/>
      <c r="H47" s="151"/>
      <c r="I47" s="24"/>
      <c r="J47" s="24"/>
      <c r="K47" s="203" t="s">
        <v>2</v>
      </c>
      <c r="L47" s="203"/>
      <c r="M47" s="132"/>
      <c r="N47" s="132"/>
      <c r="X47" s="204" t="str">
        <f>K47</f>
        <v>Jefe Oficina Asesora de Planeación</v>
      </c>
      <c r="Y47" s="204"/>
      <c r="Z47" s="204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A8:B8"/>
    <mergeCell ref="C8:Z8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0:A11"/>
    <mergeCell ref="B10:B11"/>
    <mergeCell ref="C10:C11"/>
    <mergeCell ref="D10:D11"/>
    <mergeCell ref="F10:F11"/>
    <mergeCell ref="E10:E1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abSelected="1" view="pageBreakPreview" topLeftCell="A10" zoomScale="70" zoomScaleNormal="89" zoomScaleSheetLayoutView="70" workbookViewId="0">
      <pane xSplit="2" ySplit="2" topLeftCell="L33" activePane="bottomRight" state="frozen"/>
      <selection activeCell="A10" sqref="A10"/>
      <selection pane="topRight" activeCell="C10" sqref="C10"/>
      <selection pane="bottomLeft" activeCell="A12" sqref="A12"/>
      <selection pane="bottomRight" activeCell="J10" sqref="J1:V1048576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hidden="1" customWidth="1"/>
    <col min="11" max="11" width="21.85546875" style="116" hidden="1" customWidth="1"/>
    <col min="12" max="12" width="17.42578125" style="116" hidden="1" customWidth="1"/>
    <col min="13" max="13" width="14.42578125" style="116" hidden="1" customWidth="1"/>
    <col min="14" max="14" width="20.5703125" style="116" hidden="1" customWidth="1"/>
    <col min="15" max="15" width="15.85546875" style="3" hidden="1" customWidth="1"/>
    <col min="16" max="16" width="16.5703125" style="3" hidden="1" customWidth="1"/>
    <col min="17" max="17" width="10.7109375" style="3" hidden="1" customWidth="1"/>
    <col min="18" max="18" width="16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7"/>
      <c r="B1" s="188"/>
      <c r="C1" s="189"/>
      <c r="D1" s="196" t="s">
        <v>120</v>
      </c>
      <c r="E1" s="222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8"/>
      <c r="Y1" s="200" t="s">
        <v>16</v>
      </c>
      <c r="Z1" s="201"/>
    </row>
    <row r="2" spans="1:26" s="2" customFormat="1" ht="12.75" customHeight="1">
      <c r="A2" s="190"/>
      <c r="B2" s="191"/>
      <c r="C2" s="192"/>
      <c r="D2" s="196"/>
      <c r="E2" s="222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8"/>
      <c r="Y2" s="200" t="s">
        <v>159</v>
      </c>
      <c r="Z2" s="201"/>
    </row>
    <row r="3" spans="1:26" s="2" customFormat="1" ht="12" customHeight="1">
      <c r="A3" s="190"/>
      <c r="B3" s="191"/>
      <c r="C3" s="192"/>
      <c r="D3" s="196"/>
      <c r="E3" s="222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  <c r="Y3" s="200" t="s">
        <v>167</v>
      </c>
      <c r="Z3" s="201"/>
    </row>
    <row r="4" spans="1:26" s="2" customFormat="1" ht="14.25" customHeight="1">
      <c r="A4" s="193"/>
      <c r="B4" s="194"/>
      <c r="C4" s="195"/>
      <c r="D4" s="196"/>
      <c r="E4" s="222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8"/>
      <c r="Y4" s="202" t="s">
        <v>17</v>
      </c>
      <c r="Z4" s="202"/>
    </row>
    <row r="5" spans="1:26" ht="12.75" customHeight="1">
      <c r="A5" s="199" t="s">
        <v>18</v>
      </c>
      <c r="B5" s="199"/>
      <c r="C5" s="172" t="s">
        <v>113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4"/>
    </row>
    <row r="6" spans="1:26" ht="11.25" customHeight="1">
      <c r="A6" s="199" t="s">
        <v>115</v>
      </c>
      <c r="B6" s="199"/>
      <c r="C6" s="172" t="s">
        <v>114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4"/>
    </row>
    <row r="7" spans="1:26" ht="12.75" customHeight="1">
      <c r="A7" s="223" t="s">
        <v>116</v>
      </c>
      <c r="B7" s="223"/>
      <c r="C7" s="172" t="s">
        <v>118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</row>
    <row r="8" spans="1:26" ht="20.45" customHeight="1">
      <c r="A8" s="223" t="s">
        <v>117</v>
      </c>
      <c r="B8" s="223"/>
      <c r="C8" s="172" t="s">
        <v>156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4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9" t="s">
        <v>23</v>
      </c>
      <c r="B10" s="169" t="s">
        <v>24</v>
      </c>
      <c r="C10" s="169" t="s">
        <v>25</v>
      </c>
      <c r="D10" s="169" t="s">
        <v>109</v>
      </c>
      <c r="E10" s="169" t="s">
        <v>160</v>
      </c>
      <c r="F10" s="169" t="s">
        <v>42</v>
      </c>
      <c r="G10" s="169" t="s">
        <v>110</v>
      </c>
      <c r="H10" s="169" t="s">
        <v>43</v>
      </c>
      <c r="I10" s="169" t="s">
        <v>45</v>
      </c>
      <c r="J10" s="169" t="s">
        <v>26</v>
      </c>
      <c r="K10" s="217" t="s">
        <v>27</v>
      </c>
      <c r="L10" s="218"/>
      <c r="M10" s="219"/>
      <c r="N10" s="220" t="s">
        <v>28</v>
      </c>
      <c r="O10" s="167" t="s">
        <v>39</v>
      </c>
      <c r="P10" s="167"/>
      <c r="Q10" s="167"/>
      <c r="R10" s="167" t="s">
        <v>28</v>
      </c>
      <c r="S10" s="177" t="s">
        <v>40</v>
      </c>
      <c r="T10" s="177"/>
      <c r="U10" s="177"/>
      <c r="V10" s="177" t="s">
        <v>28</v>
      </c>
      <c r="W10" s="179" t="s">
        <v>27</v>
      </c>
      <c r="X10" s="180"/>
      <c r="Y10" s="181"/>
      <c r="Z10" s="182" t="s">
        <v>28</v>
      </c>
    </row>
    <row r="11" spans="1:26" ht="33" customHeight="1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17" t="s">
        <v>0</v>
      </c>
      <c r="L11" s="117" t="s">
        <v>29</v>
      </c>
      <c r="M11" s="118" t="s">
        <v>30</v>
      </c>
      <c r="N11" s="221"/>
      <c r="O11" s="34" t="s">
        <v>0</v>
      </c>
      <c r="P11" s="34" t="s">
        <v>29</v>
      </c>
      <c r="Q11" s="34" t="s">
        <v>30</v>
      </c>
      <c r="R11" s="168"/>
      <c r="S11" s="35" t="s">
        <v>0</v>
      </c>
      <c r="T11" s="35" t="s">
        <v>29</v>
      </c>
      <c r="U11" s="35" t="s">
        <v>30</v>
      </c>
      <c r="V11" s="178"/>
      <c r="W11" s="36" t="s">
        <v>0</v>
      </c>
      <c r="X11" s="36" t="s">
        <v>29</v>
      </c>
      <c r="Y11" s="37" t="s">
        <v>30</v>
      </c>
      <c r="Z11" s="183"/>
    </row>
    <row r="12" spans="1:26" ht="56.25" customHeight="1">
      <c r="A12" s="164" t="s">
        <v>119</v>
      </c>
      <c r="B12" s="214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64"/>
      <c r="B13" s="215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64"/>
      <c r="B14" s="215"/>
      <c r="C14" s="211" t="s">
        <v>154</v>
      </c>
      <c r="D14" s="211"/>
      <c r="E14" s="211"/>
      <c r="F14" s="211"/>
      <c r="G14" s="211"/>
      <c r="H14" s="211"/>
      <c r="I14" s="211"/>
      <c r="J14" s="211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64"/>
      <c r="B15" s="215"/>
      <c r="C15" s="212" t="s">
        <v>124</v>
      </c>
      <c r="D15" s="212"/>
      <c r="E15" s="212"/>
      <c r="F15" s="212"/>
      <c r="G15" s="212"/>
      <c r="H15" s="212"/>
      <c r="I15" s="212"/>
      <c r="J15" s="212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64"/>
      <c r="B16" s="215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64"/>
      <c r="B17" s="215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64"/>
      <c r="B18" s="215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64"/>
      <c r="B19" s="215"/>
      <c r="C19" s="211" t="s">
        <v>129</v>
      </c>
      <c r="D19" s="211"/>
      <c r="E19" s="211"/>
      <c r="F19" s="211"/>
      <c r="G19" s="211"/>
      <c r="H19" s="211"/>
      <c r="I19" s="211"/>
      <c r="J19" s="211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64"/>
      <c r="B20" s="215"/>
      <c r="C20" s="212" t="s">
        <v>128</v>
      </c>
      <c r="D20" s="212"/>
      <c r="E20" s="212"/>
      <c r="F20" s="212"/>
      <c r="G20" s="212"/>
      <c r="H20" s="212"/>
      <c r="I20" s="212"/>
      <c r="J20" s="212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64"/>
      <c r="B21" s="215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64"/>
      <c r="B22" s="215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64"/>
      <c r="B23" s="215"/>
      <c r="C23" s="211" t="s">
        <v>136</v>
      </c>
      <c r="D23" s="211"/>
      <c r="E23" s="211"/>
      <c r="F23" s="211"/>
      <c r="G23" s="211"/>
      <c r="H23" s="211"/>
      <c r="I23" s="211"/>
      <c r="J23" s="211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64"/>
      <c r="B24" s="215"/>
      <c r="C24" s="212" t="s">
        <v>135</v>
      </c>
      <c r="D24" s="212"/>
      <c r="E24" s="212"/>
      <c r="F24" s="212"/>
      <c r="G24" s="212"/>
      <c r="H24" s="212"/>
      <c r="I24" s="212"/>
      <c r="J24" s="212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64"/>
      <c r="B25" s="215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386516449</v>
      </c>
      <c r="L25" s="122"/>
      <c r="M25" s="122"/>
      <c r="N25" s="122">
        <f t="shared" ref="N25:N26" si="18">SUM(K25:M25)</f>
        <v>386516449</v>
      </c>
      <c r="O25" s="93"/>
      <c r="P25" s="94">
        <v>0</v>
      </c>
      <c r="Q25" s="94"/>
      <c r="R25" s="92">
        <f t="shared" ref="R25:R26" si="19">+O25+P25+Q25</f>
        <v>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386516449</v>
      </c>
      <c r="X25" s="96">
        <f t="shared" si="20"/>
        <v>0</v>
      </c>
      <c r="Y25" s="96">
        <f t="shared" si="20"/>
        <v>0</v>
      </c>
      <c r="Z25" s="97">
        <f>W25+X25+Y25</f>
        <v>386516449</v>
      </c>
    </row>
    <row r="26" spans="1:26" s="98" customFormat="1" ht="54.95" customHeight="1">
      <c r="A26" s="164"/>
      <c r="B26" s="215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64"/>
      <c r="B27" s="215"/>
      <c r="C27" s="211" t="s">
        <v>139</v>
      </c>
      <c r="D27" s="211"/>
      <c r="E27" s="211"/>
      <c r="F27" s="211"/>
      <c r="G27" s="211"/>
      <c r="H27" s="211"/>
      <c r="I27" s="211"/>
      <c r="J27" s="211"/>
      <c r="K27" s="102">
        <f t="shared" ref="K27:V27" si="22">SUM(K25:K26)</f>
        <v>471516449</v>
      </c>
      <c r="L27" s="102">
        <f t="shared" si="22"/>
        <v>0</v>
      </c>
      <c r="M27" s="102">
        <f t="shared" si="22"/>
        <v>0</v>
      </c>
      <c r="N27" s="102">
        <f t="shared" si="22"/>
        <v>471516449</v>
      </c>
      <c r="O27" s="101">
        <f t="shared" si="22"/>
        <v>0</v>
      </c>
      <c r="P27" s="101">
        <f t="shared" si="22"/>
        <v>0</v>
      </c>
      <c r="Q27" s="101">
        <f t="shared" si="22"/>
        <v>0</v>
      </c>
      <c r="R27" s="101">
        <f t="shared" si="22"/>
        <v>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64"/>
      <c r="B28" s="216"/>
      <c r="C28" s="212" t="s">
        <v>140</v>
      </c>
      <c r="D28" s="212"/>
      <c r="E28" s="212"/>
      <c r="F28" s="212"/>
      <c r="G28" s="212"/>
      <c r="H28" s="212"/>
      <c r="I28" s="212"/>
      <c r="J28" s="212"/>
      <c r="K28" s="105">
        <f>SUM(K27)</f>
        <v>471516449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471516449</v>
      </c>
      <c r="O28" s="103">
        <f t="shared" si="23"/>
        <v>0</v>
      </c>
      <c r="P28" s="103">
        <f t="shared" si="23"/>
        <v>0</v>
      </c>
      <c r="Q28" s="103">
        <f t="shared" si="23"/>
        <v>0</v>
      </c>
      <c r="R28" s="103">
        <f t="shared" si="23"/>
        <v>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64"/>
      <c r="B29" s="213" t="s">
        <v>169</v>
      </c>
      <c r="C29" s="213"/>
      <c r="D29" s="213"/>
      <c r="E29" s="213"/>
      <c r="F29" s="213"/>
      <c r="G29" s="213"/>
      <c r="H29" s="213"/>
      <c r="I29" s="213"/>
      <c r="J29" s="213"/>
      <c r="K29" s="107">
        <f>K15+K20+K24+K28</f>
        <v>688516449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688516449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64" t="s">
        <v>119</v>
      </c>
      <c r="B30" s="164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164"/>
      <c r="B31" s="164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160175707</v>
      </c>
      <c r="L31" s="123"/>
      <c r="M31" s="83"/>
      <c r="N31" s="83">
        <f t="shared" si="26"/>
        <v>160175707</v>
      </c>
      <c r="O31" s="31">
        <v>0</v>
      </c>
      <c r="P31" s="27"/>
      <c r="Q31" s="27"/>
      <c r="R31" s="28">
        <f>+O31+P31+Q31</f>
        <v>0</v>
      </c>
      <c r="S31" s="29">
        <v>0</v>
      </c>
      <c r="T31" s="27">
        <v>0</v>
      </c>
      <c r="U31" s="27"/>
      <c r="V31" s="28">
        <f t="shared" ref="V31:V33" si="28">+S31+T31+U31</f>
        <v>0</v>
      </c>
      <c r="W31" s="81">
        <f t="shared" si="27"/>
        <v>160175707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160175707</v>
      </c>
    </row>
    <row r="32" spans="1:26" ht="54.6" customHeight="1">
      <c r="A32" s="164"/>
      <c r="B32" s="164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348647000</v>
      </c>
      <c r="M32" s="83"/>
      <c r="N32" s="83">
        <f t="shared" si="26"/>
        <v>348647000</v>
      </c>
      <c r="O32" s="31"/>
      <c r="P32" s="27"/>
      <c r="Q32" s="27"/>
      <c r="R32" s="28">
        <f t="shared" ref="R32:R33" si="30">+O32+P32+Q32</f>
        <v>0</v>
      </c>
      <c r="S32" s="29"/>
      <c r="T32" s="27">
        <v>0</v>
      </c>
      <c r="U32" s="27"/>
      <c r="V32" s="28">
        <f t="shared" si="28"/>
        <v>0</v>
      </c>
      <c r="W32" s="81">
        <f t="shared" si="27"/>
        <v>0</v>
      </c>
      <c r="X32" s="81">
        <f t="shared" si="27"/>
        <v>348647000</v>
      </c>
      <c r="Y32" s="81">
        <f t="shared" si="27"/>
        <v>0</v>
      </c>
      <c r="Z32" s="85">
        <f t="shared" si="29"/>
        <v>348647000</v>
      </c>
    </row>
    <row r="33" spans="1:26" ht="54.6" customHeight="1">
      <c r="A33" s="164"/>
      <c r="B33" s="164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359500000</v>
      </c>
      <c r="M33" s="83"/>
      <c r="N33" s="83">
        <f t="shared" si="26"/>
        <v>359500000</v>
      </c>
      <c r="O33" s="31"/>
      <c r="P33" s="27">
        <v>0</v>
      </c>
      <c r="Q33" s="27"/>
      <c r="R33" s="28">
        <f t="shared" si="30"/>
        <v>0</v>
      </c>
      <c r="S33" s="29"/>
      <c r="T33" s="27">
        <v>0</v>
      </c>
      <c r="U33" s="27"/>
      <c r="V33" s="28">
        <f t="shared" si="28"/>
        <v>0</v>
      </c>
      <c r="W33" s="81">
        <f t="shared" si="27"/>
        <v>0</v>
      </c>
      <c r="X33" s="81">
        <f>SUM(L33-P33+T33)</f>
        <v>359500000</v>
      </c>
      <c r="Y33" s="81">
        <f t="shared" si="27"/>
        <v>0</v>
      </c>
      <c r="Z33" s="85">
        <f t="shared" si="29"/>
        <v>359500000</v>
      </c>
    </row>
    <row r="34" spans="1:26" s="21" customFormat="1" ht="12" customHeight="1">
      <c r="A34" s="164"/>
      <c r="B34" s="164"/>
      <c r="C34" s="211" t="s">
        <v>172</v>
      </c>
      <c r="D34" s="211"/>
      <c r="E34" s="211"/>
      <c r="F34" s="211"/>
      <c r="G34" s="211"/>
      <c r="H34" s="211"/>
      <c r="I34" s="211"/>
      <c r="J34" s="211"/>
      <c r="K34" s="102">
        <f>SUM(K30:K33)</f>
        <v>191175707</v>
      </c>
      <c r="L34" s="102">
        <f t="shared" ref="L34:N34" si="31">SUM(L30:L33)</f>
        <v>708147000</v>
      </c>
      <c r="M34" s="102">
        <f t="shared" si="31"/>
        <v>0</v>
      </c>
      <c r="N34" s="102">
        <f t="shared" si="31"/>
        <v>899322707</v>
      </c>
      <c r="O34" s="101">
        <f>SUM(O30:O33)</f>
        <v>0</v>
      </c>
      <c r="P34" s="101">
        <f t="shared" ref="P34:U34" si="32">SUM(P30:P33)</f>
        <v>0</v>
      </c>
      <c r="Q34" s="101">
        <f t="shared" si="32"/>
        <v>0</v>
      </c>
      <c r="R34" s="101">
        <f t="shared" si="32"/>
        <v>0</v>
      </c>
      <c r="S34" s="101">
        <f>SUM(S30:S33)</f>
        <v>0</v>
      </c>
      <c r="T34" s="101">
        <f t="shared" si="32"/>
        <v>0</v>
      </c>
      <c r="U34" s="101">
        <f t="shared" si="32"/>
        <v>0</v>
      </c>
      <c r="V34" s="101">
        <f>SUM(V30:V33)</f>
        <v>0</v>
      </c>
      <c r="W34" s="102">
        <f>SUM(W30:W33)</f>
        <v>191175707</v>
      </c>
      <c r="X34" s="102">
        <f>SUM(X30:X33)</f>
        <v>708147000</v>
      </c>
      <c r="Y34" s="102">
        <f t="shared" ref="Y34:Z34" si="33">SUM(Y30:Y33)</f>
        <v>0</v>
      </c>
      <c r="Z34" s="102">
        <f t="shared" si="33"/>
        <v>899322707</v>
      </c>
    </row>
    <row r="35" spans="1:26" s="22" customFormat="1" ht="24.95" customHeight="1">
      <c r="A35" s="164"/>
      <c r="B35" s="164"/>
      <c r="C35" s="212" t="s">
        <v>145</v>
      </c>
      <c r="D35" s="212"/>
      <c r="E35" s="212"/>
      <c r="F35" s="212"/>
      <c r="G35" s="212"/>
      <c r="H35" s="212"/>
      <c r="I35" s="212"/>
      <c r="J35" s="212"/>
      <c r="K35" s="105">
        <f>K34</f>
        <v>191175707</v>
      </c>
      <c r="L35" s="105">
        <f t="shared" ref="L35:Z35" si="34">L34</f>
        <v>708147000</v>
      </c>
      <c r="M35" s="105">
        <f t="shared" si="34"/>
        <v>0</v>
      </c>
      <c r="N35" s="105">
        <f t="shared" si="34"/>
        <v>899322707</v>
      </c>
      <c r="O35" s="103">
        <f t="shared" si="34"/>
        <v>0</v>
      </c>
      <c r="P35" s="103">
        <f t="shared" si="34"/>
        <v>0</v>
      </c>
      <c r="Q35" s="103">
        <f t="shared" si="34"/>
        <v>0</v>
      </c>
      <c r="R35" s="103">
        <f t="shared" si="34"/>
        <v>0</v>
      </c>
      <c r="S35" s="103">
        <f t="shared" si="34"/>
        <v>0</v>
      </c>
      <c r="T35" s="103">
        <f t="shared" si="34"/>
        <v>0</v>
      </c>
      <c r="U35" s="103">
        <f t="shared" si="34"/>
        <v>0</v>
      </c>
      <c r="V35" s="103">
        <f t="shared" si="34"/>
        <v>0</v>
      </c>
      <c r="W35" s="105">
        <f t="shared" si="34"/>
        <v>191175707</v>
      </c>
      <c r="X35" s="105">
        <f t="shared" si="34"/>
        <v>708147000</v>
      </c>
      <c r="Y35" s="105">
        <f t="shared" si="34"/>
        <v>0</v>
      </c>
      <c r="Z35" s="105">
        <f t="shared" si="34"/>
        <v>899322707</v>
      </c>
    </row>
    <row r="36" spans="1:26" ht="53.25" customHeight="1">
      <c r="A36" s="164"/>
      <c r="B36" s="164"/>
      <c r="C36" s="57" t="s">
        <v>146</v>
      </c>
      <c r="D36" s="57" t="s">
        <v>146</v>
      </c>
      <c r="E36" s="149" t="s">
        <v>166</v>
      </c>
      <c r="F36" s="148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822197978</v>
      </c>
      <c r="L36" s="126"/>
      <c r="M36" s="126"/>
      <c r="N36" s="83">
        <f>SUM(K36:M36)</f>
        <v>822197978</v>
      </c>
      <c r="O36" s="150">
        <v>0</v>
      </c>
      <c r="P36" s="94">
        <v>0</v>
      </c>
      <c r="Q36" s="94">
        <v>0</v>
      </c>
      <c r="R36" s="92">
        <f>+O36+P36+Q36</f>
        <v>0</v>
      </c>
      <c r="S36" s="227">
        <v>36400000</v>
      </c>
      <c r="T36" s="225">
        <v>0</v>
      </c>
      <c r="U36" s="225">
        <v>0</v>
      </c>
      <c r="V36" s="226">
        <f>+S36+T36+U36</f>
        <v>36400000</v>
      </c>
      <c r="W36" s="81">
        <f t="shared" ref="W36:Y39" si="35">SUM(K36-O36+S36)</f>
        <v>858597978</v>
      </c>
      <c r="X36" s="81">
        <f t="shared" si="35"/>
        <v>0</v>
      </c>
      <c r="Y36" s="81">
        <f t="shared" si="35"/>
        <v>0</v>
      </c>
      <c r="Z36" s="85">
        <f>W36+X36+Y36</f>
        <v>858597978</v>
      </c>
    </row>
    <row r="37" spans="1:26" ht="53.25" customHeight="1">
      <c r="A37" s="164"/>
      <c r="B37" s="164"/>
      <c r="C37" s="57" t="s">
        <v>146</v>
      </c>
      <c r="D37" s="57" t="s">
        <v>146</v>
      </c>
      <c r="E37" s="149" t="s">
        <v>166</v>
      </c>
      <c r="F37" s="148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36">SUM(K37:M37)</f>
        <v>319398000</v>
      </c>
      <c r="O37" s="224">
        <v>36400000</v>
      </c>
      <c r="P37" s="82"/>
      <c r="Q37" s="82"/>
      <c r="R37" s="83">
        <f>+O37+P37+Q37</f>
        <v>36400000</v>
      </c>
      <c r="S37" s="29"/>
      <c r="T37" s="27"/>
      <c r="U37" s="27"/>
      <c r="V37" s="28">
        <f>+S37+T37+U37</f>
        <v>0</v>
      </c>
      <c r="W37" s="81">
        <f t="shared" si="35"/>
        <v>279417000</v>
      </c>
      <c r="X37" s="81">
        <f t="shared" si="35"/>
        <v>0</v>
      </c>
      <c r="Y37" s="81">
        <f t="shared" si="35"/>
        <v>3581000</v>
      </c>
      <c r="Z37" s="85">
        <f t="shared" ref="Z37:Z39" si="37">W37+X37+Y37</f>
        <v>282998000</v>
      </c>
    </row>
    <row r="38" spans="1:26" ht="53.25" customHeight="1">
      <c r="A38" s="164"/>
      <c r="B38" s="164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36"/>
        <v>0</v>
      </c>
      <c r="O38" s="31"/>
      <c r="P38" s="27"/>
      <c r="Q38" s="27"/>
      <c r="R38" s="28"/>
      <c r="S38" s="29"/>
      <c r="T38" s="27"/>
      <c r="U38" s="27"/>
      <c r="V38" s="28">
        <f t="shared" ref="V38:V39" si="38">+S38+T38+U38</f>
        <v>0</v>
      </c>
      <c r="W38" s="81">
        <f t="shared" si="35"/>
        <v>0</v>
      </c>
      <c r="X38" s="81">
        <f t="shared" si="35"/>
        <v>0</v>
      </c>
      <c r="Y38" s="81">
        <f t="shared" si="35"/>
        <v>0</v>
      </c>
      <c r="Z38" s="85">
        <f t="shared" si="37"/>
        <v>0</v>
      </c>
    </row>
    <row r="39" spans="1:26" ht="53.25" customHeight="1">
      <c r="A39" s="164"/>
      <c r="B39" s="164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36"/>
        <v>130000000</v>
      </c>
      <c r="O39" s="31"/>
      <c r="P39" s="27"/>
      <c r="Q39" s="27"/>
      <c r="R39" s="28"/>
      <c r="S39" s="29"/>
      <c r="T39" s="27"/>
      <c r="U39" s="27"/>
      <c r="V39" s="28">
        <f t="shared" si="38"/>
        <v>0</v>
      </c>
      <c r="W39" s="81">
        <f t="shared" si="35"/>
        <v>130000000</v>
      </c>
      <c r="X39" s="81">
        <f t="shared" si="35"/>
        <v>0</v>
      </c>
      <c r="Y39" s="81">
        <f t="shared" si="35"/>
        <v>0</v>
      </c>
      <c r="Z39" s="85">
        <f t="shared" si="37"/>
        <v>130000000</v>
      </c>
    </row>
    <row r="40" spans="1:26" s="21" customFormat="1" ht="12" customHeight="1">
      <c r="A40" s="164"/>
      <c r="B40" s="164"/>
      <c r="C40" s="211" t="s">
        <v>171</v>
      </c>
      <c r="D40" s="211"/>
      <c r="E40" s="211"/>
      <c r="F40" s="211"/>
      <c r="G40" s="211"/>
      <c r="H40" s="211"/>
      <c r="I40" s="211"/>
      <c r="J40" s="211"/>
      <c r="K40" s="102">
        <f>SUM(K36:K39)</f>
        <v>1268014978</v>
      </c>
      <c r="L40" s="102">
        <f t="shared" ref="L40:R40" si="39">SUM(L36:L39)</f>
        <v>0</v>
      </c>
      <c r="M40" s="102">
        <f t="shared" si="39"/>
        <v>3581000</v>
      </c>
      <c r="N40" s="102">
        <f>SUM(N36:N39)</f>
        <v>1271595978</v>
      </c>
      <c r="O40" s="101">
        <f t="shared" si="39"/>
        <v>36400000</v>
      </c>
      <c r="P40" s="101">
        <f>SUM(P36:P39)</f>
        <v>0</v>
      </c>
      <c r="Q40" s="101">
        <f t="shared" si="39"/>
        <v>0</v>
      </c>
      <c r="R40" s="101">
        <f t="shared" si="39"/>
        <v>36400000</v>
      </c>
      <c r="S40" s="101">
        <f>SUM(S36:S39)</f>
        <v>36400000</v>
      </c>
      <c r="T40" s="101">
        <f>SUM(T36:T39)</f>
        <v>0</v>
      </c>
      <c r="U40" s="101">
        <f t="shared" ref="U40" si="40">SUM(U36:U39)</f>
        <v>0</v>
      </c>
      <c r="V40" s="101">
        <f>SUM(V36:V39)</f>
        <v>36400000</v>
      </c>
      <c r="W40" s="102">
        <f>SUM(W36:W39)</f>
        <v>1268014978</v>
      </c>
      <c r="X40" s="102">
        <f>SUM(X36:X39)</f>
        <v>0</v>
      </c>
      <c r="Y40" s="102">
        <f>SUM(Y36:Y39)</f>
        <v>3581000</v>
      </c>
      <c r="Z40" s="102">
        <f>SUM(Z36:Z39)</f>
        <v>1271595978</v>
      </c>
    </row>
    <row r="41" spans="1:26" s="22" customFormat="1" ht="24.95" customHeight="1">
      <c r="A41" s="164"/>
      <c r="B41" s="164"/>
      <c r="C41" s="212" t="s">
        <v>147</v>
      </c>
      <c r="D41" s="212"/>
      <c r="E41" s="212"/>
      <c r="F41" s="212"/>
      <c r="G41" s="212"/>
      <c r="H41" s="212"/>
      <c r="I41" s="212"/>
      <c r="J41" s="212"/>
      <c r="K41" s="105">
        <f>K40</f>
        <v>1268014978</v>
      </c>
      <c r="L41" s="105">
        <f>L40</f>
        <v>0</v>
      </c>
      <c r="M41" s="105">
        <f>M40</f>
        <v>3581000</v>
      </c>
      <c r="N41" s="105">
        <f>N40</f>
        <v>1271595978</v>
      </c>
      <c r="O41" s="103">
        <f t="shared" ref="O41:V41" si="41">O40</f>
        <v>36400000</v>
      </c>
      <c r="P41" s="103">
        <f t="shared" si="41"/>
        <v>0</v>
      </c>
      <c r="Q41" s="103">
        <f t="shared" si="41"/>
        <v>0</v>
      </c>
      <c r="R41" s="103">
        <f t="shared" si="41"/>
        <v>36400000</v>
      </c>
      <c r="S41" s="103">
        <f t="shared" si="41"/>
        <v>36400000</v>
      </c>
      <c r="T41" s="103">
        <f t="shared" si="41"/>
        <v>0</v>
      </c>
      <c r="U41" s="103">
        <f t="shared" si="41"/>
        <v>0</v>
      </c>
      <c r="V41" s="103">
        <f t="shared" si="41"/>
        <v>36400000</v>
      </c>
      <c r="W41" s="105">
        <f>W40</f>
        <v>1268014978</v>
      </c>
      <c r="X41" s="105">
        <f>X40</f>
        <v>0</v>
      </c>
      <c r="Y41" s="105">
        <f>Y40</f>
        <v>3581000</v>
      </c>
      <c r="Z41" s="105">
        <f>Z40</f>
        <v>1271595978</v>
      </c>
    </row>
    <row r="42" spans="1:26" ht="47.25" customHeight="1">
      <c r="A42" s="164"/>
      <c r="B42" s="205" t="s">
        <v>170</v>
      </c>
      <c r="C42" s="205"/>
      <c r="D42" s="205"/>
      <c r="E42" s="205"/>
      <c r="F42" s="205"/>
      <c r="G42" s="205"/>
      <c r="H42" s="205"/>
      <c r="I42" s="205"/>
      <c r="J42" s="205"/>
      <c r="K42" s="111">
        <f>K35+K41</f>
        <v>1459190685</v>
      </c>
      <c r="L42" s="111">
        <f t="shared" ref="L42:N42" si="42">L35+L41</f>
        <v>708147000</v>
      </c>
      <c r="M42" s="111">
        <f t="shared" si="42"/>
        <v>3581000</v>
      </c>
      <c r="N42" s="111">
        <f t="shared" si="42"/>
        <v>2170918685</v>
      </c>
      <c r="O42" s="110">
        <f t="shared" ref="O42:Q42" si="43">O41+O35+O28+O24+O20+O15</f>
        <v>36400000</v>
      </c>
      <c r="P42" s="110">
        <f t="shared" si="43"/>
        <v>0</v>
      </c>
      <c r="Q42" s="110">
        <f t="shared" si="43"/>
        <v>0</v>
      </c>
      <c r="R42" s="110">
        <f>R41+R35+R28+R24+R20+R15</f>
        <v>36400000</v>
      </c>
      <c r="S42" s="110">
        <f t="shared" ref="S42:V42" si="44">S41+S35+S28+S24+S20+S15</f>
        <v>36400000</v>
      </c>
      <c r="T42" s="110">
        <f t="shared" si="44"/>
        <v>0</v>
      </c>
      <c r="U42" s="110">
        <f t="shared" si="44"/>
        <v>0</v>
      </c>
      <c r="V42" s="110">
        <f t="shared" si="44"/>
        <v>36400000</v>
      </c>
      <c r="W42" s="111">
        <f>W35+W41</f>
        <v>1459190685</v>
      </c>
      <c r="X42" s="111">
        <f t="shared" ref="X42:Z42" si="45">X35+X41</f>
        <v>708147000</v>
      </c>
      <c r="Y42" s="111">
        <f t="shared" si="45"/>
        <v>3581000</v>
      </c>
      <c r="Z42" s="111">
        <f t="shared" si="45"/>
        <v>2170918685</v>
      </c>
    </row>
    <row r="43" spans="1:26" ht="20.100000000000001" customHeight="1">
      <c r="A43" s="206" t="s">
        <v>152</v>
      </c>
      <c r="B43" s="206"/>
      <c r="C43" s="206"/>
      <c r="D43" s="206"/>
      <c r="E43" s="206"/>
      <c r="F43" s="160"/>
      <c r="G43" s="160"/>
      <c r="H43" s="160"/>
      <c r="I43" s="160"/>
      <c r="J43" s="160"/>
      <c r="K43" s="86">
        <f t="shared" ref="K43:Z43" si="46">K29+K42</f>
        <v>2147707134</v>
      </c>
      <c r="L43" s="86">
        <f t="shared" si="46"/>
        <v>708147000</v>
      </c>
      <c r="M43" s="86">
        <f t="shared" si="46"/>
        <v>3581000</v>
      </c>
      <c r="N43" s="86">
        <f t="shared" si="46"/>
        <v>2859435134</v>
      </c>
      <c r="O43" s="64">
        <f t="shared" si="46"/>
        <v>36400000</v>
      </c>
      <c r="P43" s="64">
        <f t="shared" si="46"/>
        <v>0</v>
      </c>
      <c r="Q43" s="64">
        <f t="shared" si="46"/>
        <v>0</v>
      </c>
      <c r="R43" s="64">
        <f t="shared" si="46"/>
        <v>36400000</v>
      </c>
      <c r="S43" s="64">
        <f t="shared" si="46"/>
        <v>36400000</v>
      </c>
      <c r="T43" s="64">
        <f t="shared" si="46"/>
        <v>0</v>
      </c>
      <c r="U43" s="64">
        <f t="shared" si="46"/>
        <v>0</v>
      </c>
      <c r="V43" s="64">
        <f t="shared" si="46"/>
        <v>36400000</v>
      </c>
      <c r="W43" s="86">
        <f t="shared" si="46"/>
        <v>2147707134</v>
      </c>
      <c r="X43" s="86">
        <f t="shared" si="46"/>
        <v>708147000</v>
      </c>
      <c r="Y43" s="86">
        <f t="shared" si="46"/>
        <v>3581000</v>
      </c>
      <c r="Z43" s="86">
        <f t="shared" si="46"/>
        <v>2859435134</v>
      </c>
    </row>
    <row r="44" spans="1:26" ht="30.75" customHeight="1">
      <c r="A44" s="207" t="s">
        <v>176</v>
      </c>
      <c r="B44" s="207"/>
      <c r="C44" s="207"/>
      <c r="D44" s="207"/>
      <c r="E44" s="140"/>
      <c r="F44" s="161" t="s">
        <v>157</v>
      </c>
      <c r="G44" s="161"/>
      <c r="H44" s="161"/>
      <c r="I44" s="161"/>
      <c r="J44" s="161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10"/>
      <c r="B45" s="210"/>
      <c r="C45" s="210"/>
      <c r="D45" s="80"/>
      <c r="E45" s="80"/>
      <c r="F45" s="13"/>
      <c r="G45" s="13"/>
      <c r="H45" s="13"/>
      <c r="I45" s="25"/>
      <c r="J45" s="25"/>
      <c r="N45" s="130" t="s">
        <v>175</v>
      </c>
      <c r="P45" s="108"/>
      <c r="T45" s="108"/>
      <c r="W45" s="129"/>
      <c r="X45" s="129"/>
      <c r="Y45" s="16"/>
      <c r="Z45" s="65" t="str">
        <f>N45</f>
        <v>Versión: 05
FECHA: 09/09/2024</v>
      </c>
    </row>
    <row r="46" spans="1:26" ht="15" customHeight="1">
      <c r="A46" s="152" t="s">
        <v>111</v>
      </c>
      <c r="B46" s="152"/>
      <c r="C46" s="152"/>
      <c r="D46" s="12"/>
      <c r="E46" s="12"/>
      <c r="F46" s="153" t="s">
        <v>112</v>
      </c>
      <c r="G46" s="153"/>
      <c r="H46" s="153"/>
      <c r="I46" s="23"/>
      <c r="J46" s="23"/>
      <c r="M46" s="131"/>
      <c r="N46" s="131"/>
      <c r="W46" s="208" t="s">
        <v>158</v>
      </c>
      <c r="X46" s="208"/>
      <c r="Y46" s="142"/>
      <c r="Z46" s="142"/>
    </row>
    <row r="47" spans="1:26" s="8" customFormat="1" ht="15" customHeight="1">
      <c r="A47" s="155" t="s">
        <v>78</v>
      </c>
      <c r="B47" s="155"/>
      <c r="C47" s="155"/>
      <c r="F47" s="151" t="s">
        <v>83</v>
      </c>
      <c r="G47" s="151"/>
      <c r="H47" s="151"/>
      <c r="I47" s="24"/>
      <c r="J47" s="24"/>
      <c r="M47" s="132"/>
      <c r="N47" s="132"/>
      <c r="W47" s="203" t="s">
        <v>2</v>
      </c>
      <c r="X47" s="203"/>
      <c r="Y47" s="141"/>
      <c r="Z47" s="141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0">
    <mergeCell ref="W46:X46"/>
    <mergeCell ref="A47:C47"/>
    <mergeCell ref="F47:H47"/>
    <mergeCell ref="W47:X47"/>
    <mergeCell ref="B42:J42"/>
    <mergeCell ref="A43:J43"/>
    <mergeCell ref="A44:D44"/>
    <mergeCell ref="F44:J44"/>
    <mergeCell ref="A46:C46"/>
    <mergeCell ref="F46:H46"/>
    <mergeCell ref="K10:M10"/>
    <mergeCell ref="N10:N11"/>
    <mergeCell ref="O10:Q10"/>
    <mergeCell ref="R10:R11"/>
    <mergeCell ref="A45:C45"/>
    <mergeCell ref="C23:J23"/>
    <mergeCell ref="C24:J24"/>
    <mergeCell ref="C27:J27"/>
    <mergeCell ref="C28:J28"/>
    <mergeCell ref="B29:J29"/>
    <mergeCell ref="A30:A42"/>
    <mergeCell ref="B30:B41"/>
    <mergeCell ref="C34:J34"/>
    <mergeCell ref="C35:J35"/>
    <mergeCell ref="C40:J40"/>
    <mergeCell ref="C41:J41"/>
    <mergeCell ref="A12:A29"/>
    <mergeCell ref="B12:B28"/>
    <mergeCell ref="C14:J14"/>
    <mergeCell ref="C15:J15"/>
    <mergeCell ref="C19:J19"/>
    <mergeCell ref="C20:J20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</mergeCells>
  <printOptions horizontalCentered="1" verticalCentered="1"/>
  <pageMargins left="0.11811023622047245" right="0.11811023622047245" top="0.35433070866141736" bottom="0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V5</vt:lpstr>
      <vt:lpstr>'PP BCS V2'!Área_de_impresión</vt:lpstr>
      <vt:lpstr>'PP BCS V5'!Área_de_impresión</vt:lpstr>
      <vt:lpstr>'PP V0'!Área_de_impresión</vt:lpstr>
      <vt:lpstr>'PP BCS V2'!Títulos_a_imprimir</vt:lpstr>
      <vt:lpstr>'PP BCS V5'!Títulos_a_imprimir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2024-09-09T19:28:09Z</cp:lastPrinted>
  <dcterms:created xsi:type="dcterms:W3CDTF">2020-06-25T16:36:00Z</dcterms:created>
  <dcterms:modified xsi:type="dcterms:W3CDTF">2024-09-09T19:31:28Z</dcterms:modified>
</cp:coreProperties>
</file>