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8 IDEP 2024\120_28_3_Plan_de_Accion_2024\V3 plan accion Bogota Camina Segura\"/>
    </mc:Choice>
  </mc:AlternateContent>
  <bookViews>
    <workbookView xWindow="0" yWindow="0" windowWidth="20490" windowHeight="7650" tabRatio="638" firstSheet="2" activeTab="2"/>
  </bookViews>
  <sheets>
    <sheet name="PP V0" sheetId="25" state="hidden" r:id="rId1"/>
    <sheet name="PP BCS V2" sheetId="26" state="hidden" r:id="rId2"/>
    <sheet name="PP BCS V3" sheetId="27" r:id="rId3"/>
  </sheets>
  <externalReferences>
    <externalReference r:id="rId4"/>
    <externalReference r:id="rId5"/>
  </externalReferences>
  <definedNames>
    <definedName name="_xlnm.Print_Area" localSheetId="1">'PP BCS V2'!$A$1:$Z$47</definedName>
    <definedName name="_xlnm.Print_Area" localSheetId="2">'PP BCS V3'!$A$1:$Z$47</definedName>
    <definedName name="_xlnm.Print_Area" localSheetId="0">'PP V0'!$A$1:$Y$66</definedName>
    <definedName name="listas">[1]listas!$C$1:$C$8</definedName>
    <definedName name="modalidad" localSheetId="1">#REF!</definedName>
    <definedName name="modalidad" localSheetId="2">#REF!</definedName>
    <definedName name="modalidad" localSheetId="0">#REF!</definedName>
    <definedName name="modalidad">#REF!</definedName>
    <definedName name="otro" localSheetId="1">#REF!</definedName>
    <definedName name="otro" localSheetId="2">#REF!</definedName>
    <definedName name="otro" localSheetId="0">#REF!</definedName>
    <definedName name="otro">#REF!</definedName>
    <definedName name="_xlnm.Print_Titles" localSheetId="1">'PP BCS V2'!$1:$11</definedName>
    <definedName name="_xlnm.Print_Titles" localSheetId="2">'PP BCS V3'!$1:$11</definedName>
    <definedName name="_xlnm.Print_Titles" localSheetId="0">'PP V0'!$1:$12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Z45" i="27" l="1"/>
  <c r="N44" i="27"/>
  <c r="U40" i="27"/>
  <c r="U41" i="27" s="1"/>
  <c r="T40" i="27"/>
  <c r="T41" i="27" s="1"/>
  <c r="S40" i="27"/>
  <c r="S41" i="27" s="1"/>
  <c r="Q40" i="27"/>
  <c r="Q41" i="27" s="1"/>
  <c r="Q42" i="27" s="1"/>
  <c r="P40" i="27"/>
  <c r="P41" i="27" s="1"/>
  <c r="M40" i="27"/>
  <c r="M41" i="27" s="1"/>
  <c r="L40" i="27"/>
  <c r="L41" i="27" s="1"/>
  <c r="K40" i="27"/>
  <c r="K41" i="27" s="1"/>
  <c r="Y39" i="27"/>
  <c r="X39" i="27"/>
  <c r="W39" i="27"/>
  <c r="Z39" i="27" s="1"/>
  <c r="V39" i="27"/>
  <c r="N39" i="27"/>
  <c r="Y38" i="27"/>
  <c r="Z38" i="27" s="1"/>
  <c r="X38" i="27"/>
  <c r="W38" i="27"/>
  <c r="V38" i="27"/>
  <c r="N38" i="27"/>
  <c r="Y37" i="27"/>
  <c r="X37" i="27"/>
  <c r="X40" i="27" s="1"/>
  <c r="X41" i="27" s="1"/>
  <c r="W37" i="27"/>
  <c r="Z37" i="27" s="1"/>
  <c r="V37" i="27"/>
  <c r="R37" i="27"/>
  <c r="N37" i="27"/>
  <c r="Y36" i="27"/>
  <c r="X36" i="27"/>
  <c r="W36" i="27"/>
  <c r="W40" i="27" s="1"/>
  <c r="W41" i="27" s="1"/>
  <c r="V36" i="27"/>
  <c r="V40" i="27" s="1"/>
  <c r="V41" i="27" s="1"/>
  <c r="R36" i="27"/>
  <c r="R40" i="27" s="1"/>
  <c r="R41" i="27" s="1"/>
  <c r="N36" i="27"/>
  <c r="N40" i="27" s="1"/>
  <c r="N41" i="27" s="1"/>
  <c r="U34" i="27"/>
  <c r="U35" i="27" s="1"/>
  <c r="T34" i="27"/>
  <c r="T35" i="27" s="1"/>
  <c r="S34" i="27"/>
  <c r="S35" i="27" s="1"/>
  <c r="Q34" i="27"/>
  <c r="Q35" i="27" s="1"/>
  <c r="P34" i="27"/>
  <c r="P35" i="27" s="1"/>
  <c r="O34" i="27"/>
  <c r="O35" i="27" s="1"/>
  <c r="M34" i="27"/>
  <c r="M35" i="27" s="1"/>
  <c r="M42" i="27" s="1"/>
  <c r="L34" i="27"/>
  <c r="L35" i="27" s="1"/>
  <c r="L42" i="27" s="1"/>
  <c r="K34" i="27"/>
  <c r="K35" i="27" s="1"/>
  <c r="Y33" i="27"/>
  <c r="X33" i="27"/>
  <c r="W33" i="27"/>
  <c r="V33" i="27"/>
  <c r="V34" i="27" s="1"/>
  <c r="V35" i="27" s="1"/>
  <c r="R33" i="27"/>
  <c r="N33" i="27"/>
  <c r="Y32" i="27"/>
  <c r="X32" i="27"/>
  <c r="Z32" i="27" s="1"/>
  <c r="W32" i="27"/>
  <c r="V32" i="27"/>
  <c r="R32" i="27"/>
  <c r="N32" i="27"/>
  <c r="Z31" i="27"/>
  <c r="Y31" i="27"/>
  <c r="X31" i="27"/>
  <c r="W31" i="27"/>
  <c r="V31" i="27"/>
  <c r="R31" i="27"/>
  <c r="N31" i="27"/>
  <c r="N34" i="27" s="1"/>
  <c r="N35" i="27" s="1"/>
  <c r="N42" i="27" s="1"/>
  <c r="Y30" i="27"/>
  <c r="Y34" i="27" s="1"/>
  <c r="Y35" i="27" s="1"/>
  <c r="X30" i="27"/>
  <c r="W30" i="27"/>
  <c r="Z30" i="27" s="1"/>
  <c r="V30" i="27"/>
  <c r="R30" i="27"/>
  <c r="N30" i="27"/>
  <c r="S28" i="27"/>
  <c r="U27" i="27"/>
  <c r="U28" i="27" s="1"/>
  <c r="T27" i="27"/>
  <c r="T28" i="27" s="1"/>
  <c r="S27" i="27"/>
  <c r="R27" i="27"/>
  <c r="R28" i="27" s="1"/>
  <c r="Q27" i="27"/>
  <c r="Q28" i="27" s="1"/>
  <c r="P27" i="27"/>
  <c r="P28" i="27" s="1"/>
  <c r="O27" i="27"/>
  <c r="O28" i="27" s="1"/>
  <c r="M27" i="27"/>
  <c r="M28" i="27" s="1"/>
  <c r="L27" i="27"/>
  <c r="L28" i="27" s="1"/>
  <c r="K27" i="27"/>
  <c r="K28" i="27" s="1"/>
  <c r="Z26" i="27"/>
  <c r="Y26" i="27"/>
  <c r="X26" i="27"/>
  <c r="X27" i="27" s="1"/>
  <c r="X28" i="27" s="1"/>
  <c r="W26" i="27"/>
  <c r="V26" i="27"/>
  <c r="R26" i="27"/>
  <c r="N26" i="27"/>
  <c r="Y25" i="27"/>
  <c r="Y27" i="27" s="1"/>
  <c r="Y28" i="27" s="1"/>
  <c r="X25" i="27"/>
  <c r="W25" i="27"/>
  <c r="W27" i="27" s="1"/>
  <c r="W28" i="27" s="1"/>
  <c r="V25" i="27"/>
  <c r="V27" i="27" s="1"/>
  <c r="V28" i="27" s="1"/>
  <c r="R25" i="27"/>
  <c r="N25" i="27"/>
  <c r="N27" i="27" s="1"/>
  <c r="N28" i="27" s="1"/>
  <c r="X23" i="27"/>
  <c r="X24" i="27" s="1"/>
  <c r="V23" i="27"/>
  <c r="V24" i="27" s="1"/>
  <c r="U23" i="27"/>
  <c r="U24" i="27" s="1"/>
  <c r="T23" i="27"/>
  <c r="T24" i="27" s="1"/>
  <c r="S23" i="27"/>
  <c r="S24" i="27" s="1"/>
  <c r="Q23" i="27"/>
  <c r="Q24" i="27" s="1"/>
  <c r="P23" i="27"/>
  <c r="P24" i="27" s="1"/>
  <c r="O23" i="27"/>
  <c r="O24" i="27" s="1"/>
  <c r="N23" i="27"/>
  <c r="N24" i="27" s="1"/>
  <c r="M23" i="27"/>
  <c r="M24" i="27" s="1"/>
  <c r="L23" i="27"/>
  <c r="L24" i="27" s="1"/>
  <c r="K23" i="27"/>
  <c r="K24" i="27" s="1"/>
  <c r="Y22" i="27"/>
  <c r="Y23" i="27" s="1"/>
  <c r="Y24" i="27" s="1"/>
  <c r="X22" i="27"/>
  <c r="W22" i="27"/>
  <c r="Z22" i="27" s="1"/>
  <c r="R22" i="27"/>
  <c r="N22" i="27"/>
  <c r="Y21" i="27"/>
  <c r="X21" i="27"/>
  <c r="W21" i="27"/>
  <c r="W23" i="27" s="1"/>
  <c r="W24" i="27" s="1"/>
  <c r="R21" i="27"/>
  <c r="R23" i="27" s="1"/>
  <c r="R24" i="27" s="1"/>
  <c r="N21" i="27"/>
  <c r="M20" i="27"/>
  <c r="U19" i="27"/>
  <c r="U20" i="27" s="1"/>
  <c r="T19" i="27"/>
  <c r="T20" i="27" s="1"/>
  <c r="S19" i="27"/>
  <c r="S20" i="27" s="1"/>
  <c r="Q19" i="27"/>
  <c r="Q20" i="27" s="1"/>
  <c r="P19" i="27"/>
  <c r="P20" i="27" s="1"/>
  <c r="O19" i="27"/>
  <c r="O20" i="27" s="1"/>
  <c r="M19" i="27"/>
  <c r="L19" i="27"/>
  <c r="L20" i="27" s="1"/>
  <c r="Z18" i="27"/>
  <c r="Y18" i="27"/>
  <c r="Y19" i="27" s="1"/>
  <c r="Y20" i="27" s="1"/>
  <c r="X18" i="27"/>
  <c r="W18" i="27"/>
  <c r="R18" i="27"/>
  <c r="N18" i="27"/>
  <c r="Y17" i="27"/>
  <c r="X17" i="27"/>
  <c r="V17" i="27"/>
  <c r="R17" i="27"/>
  <c r="R19" i="27" s="1"/>
  <c r="R20" i="27" s="1"/>
  <c r="N17" i="27"/>
  <c r="Z16" i="27"/>
  <c r="Y16" i="27"/>
  <c r="X16" i="27"/>
  <c r="X19" i="27" s="1"/>
  <c r="X20" i="27" s="1"/>
  <c r="W16" i="27"/>
  <c r="V16" i="27"/>
  <c r="V19" i="27" s="1"/>
  <c r="V20" i="27" s="1"/>
  <c r="R16" i="27"/>
  <c r="N16" i="27"/>
  <c r="Q15" i="27"/>
  <c r="Q29" i="27" s="1"/>
  <c r="Q43" i="27" s="1"/>
  <c r="U14" i="27"/>
  <c r="U15" i="27" s="1"/>
  <c r="T14" i="27"/>
  <c r="T15" i="27" s="1"/>
  <c r="S14" i="27"/>
  <c r="S15" i="27" s="1"/>
  <c r="Q14" i="27"/>
  <c r="P14" i="27"/>
  <c r="P15" i="27" s="1"/>
  <c r="P29" i="27" s="1"/>
  <c r="O14" i="27"/>
  <c r="O15" i="27" s="1"/>
  <c r="N14" i="27"/>
  <c r="N15" i="27" s="1"/>
  <c r="M14" i="27"/>
  <c r="M15" i="27" s="1"/>
  <c r="L14" i="27"/>
  <c r="L15" i="27" s="1"/>
  <c r="K14" i="27"/>
  <c r="K15" i="27" s="1"/>
  <c r="Y13" i="27"/>
  <c r="Y14" i="27" s="1"/>
  <c r="Y15" i="27" s="1"/>
  <c r="X13" i="27"/>
  <c r="W13" i="27"/>
  <c r="V13" i="27"/>
  <c r="R13" i="27"/>
  <c r="N13" i="27"/>
  <c r="Y12" i="27"/>
  <c r="X12" i="27"/>
  <c r="X14" i="27" s="1"/>
  <c r="X15" i="27" s="1"/>
  <c r="W12" i="27"/>
  <c r="Z12" i="27" s="1"/>
  <c r="V12" i="27"/>
  <c r="V14" i="27" s="1"/>
  <c r="V15" i="27" s="1"/>
  <c r="R12" i="27"/>
  <c r="R14" i="27" s="1"/>
  <c r="R15" i="27" s="1"/>
  <c r="N12" i="27"/>
  <c r="O42" i="26"/>
  <c r="P42" i="26"/>
  <c r="Q42" i="26"/>
  <c r="S42" i="26"/>
  <c r="T42" i="26"/>
  <c r="U42" i="26"/>
  <c r="V42" i="26"/>
  <c r="R42" i="26"/>
  <c r="O36" i="26"/>
  <c r="V26" i="26"/>
  <c r="V25" i="26"/>
  <c r="W14" i="27" l="1"/>
  <c r="W15" i="27" s="1"/>
  <c r="O29" i="27"/>
  <c r="K42" i="27"/>
  <c r="X34" i="27"/>
  <c r="X35" i="27" s="1"/>
  <c r="X42" i="27" s="1"/>
  <c r="V42" i="27"/>
  <c r="R34" i="27"/>
  <c r="R35" i="27" s="1"/>
  <c r="R42" i="27" s="1"/>
  <c r="Z33" i="27"/>
  <c r="Z34" i="27" s="1"/>
  <c r="Z35" i="27" s="1"/>
  <c r="V29" i="27"/>
  <c r="Y29" i="27"/>
  <c r="R29" i="27"/>
  <c r="S42" i="27"/>
  <c r="U42" i="27"/>
  <c r="S29" i="27"/>
  <c r="T42" i="27"/>
  <c r="X29" i="27"/>
  <c r="L29" i="27"/>
  <c r="L43" i="27" s="1"/>
  <c r="T29" i="27"/>
  <c r="T43" i="27" s="1"/>
  <c r="N19" i="27"/>
  <c r="N20" i="27" s="1"/>
  <c r="N29" i="27" s="1"/>
  <c r="N43" i="27" s="1"/>
  <c r="M29" i="27"/>
  <c r="M43" i="27" s="1"/>
  <c r="U29" i="27"/>
  <c r="P42" i="27"/>
  <c r="P43" i="27" s="1"/>
  <c r="W34" i="27"/>
  <c r="W35" i="27" s="1"/>
  <c r="W42" i="27" s="1"/>
  <c r="Z21" i="27"/>
  <c r="Z23" i="27" s="1"/>
  <c r="Z24" i="27" s="1"/>
  <c r="Z36" i="27"/>
  <c r="Z40" i="27" s="1"/>
  <c r="Z41" i="27" s="1"/>
  <c r="O40" i="27"/>
  <c r="O41" i="27" s="1"/>
  <c r="O42" i="27" s="1"/>
  <c r="Z13" i="27"/>
  <c r="Z14" i="27" s="1"/>
  <c r="Z15" i="27" s="1"/>
  <c r="Z25" i="27"/>
  <c r="Z27" i="27" s="1"/>
  <c r="Z28" i="27" s="1"/>
  <c r="W17" i="27"/>
  <c r="Z17" i="27" s="1"/>
  <c r="Z19" i="27" s="1"/>
  <c r="Z20" i="27" s="1"/>
  <c r="Y40" i="27"/>
  <c r="Y41" i="27" s="1"/>
  <c r="Y42" i="27" s="1"/>
  <c r="K19" i="27"/>
  <c r="K20" i="27" s="1"/>
  <c r="K29" i="27" s="1"/>
  <c r="K17" i="26"/>
  <c r="O43" i="27" l="1"/>
  <c r="Z29" i="27"/>
  <c r="K43" i="27"/>
  <c r="V43" i="27"/>
  <c r="X43" i="27"/>
  <c r="U43" i="27"/>
  <c r="W19" i="27"/>
  <c r="W20" i="27" s="1"/>
  <c r="W29" i="27" s="1"/>
  <c r="W43" i="27" s="1"/>
  <c r="Y43" i="27"/>
  <c r="R43" i="27"/>
  <c r="S43" i="27"/>
  <c r="Z42" i="27"/>
  <c r="Z43" i="27" s="1"/>
  <c r="P40" i="26"/>
  <c r="O40" i="26"/>
  <c r="Q40" i="26"/>
  <c r="S40" i="26"/>
  <c r="U40" i="26"/>
  <c r="T40" i="26"/>
  <c r="V38" i="26"/>
  <c r="V39" i="26"/>
  <c r="W38" i="26"/>
  <c r="X38" i="26"/>
  <c r="X40" i="26" s="1"/>
  <c r="X41" i="26" s="1"/>
  <c r="Y38" i="26"/>
  <c r="W39" i="26"/>
  <c r="Z39" i="26" s="1"/>
  <c r="X39" i="26"/>
  <c r="Y39" i="26"/>
  <c r="W36" i="26"/>
  <c r="Z36" i="26" s="1"/>
  <c r="X36" i="26"/>
  <c r="Y36" i="26"/>
  <c r="W37" i="26"/>
  <c r="S34" i="26"/>
  <c r="V34" i="26"/>
  <c r="Y31" i="26"/>
  <c r="X30" i="26"/>
  <c r="Y30" i="26"/>
  <c r="X31" i="26"/>
  <c r="X32" i="26"/>
  <c r="Y32" i="26"/>
  <c r="X33" i="26"/>
  <c r="Y33" i="26"/>
  <c r="W30" i="26"/>
  <c r="W34" i="26" s="1"/>
  <c r="W31" i="26"/>
  <c r="W32" i="26"/>
  <c r="P34" i="26"/>
  <c r="Q34" i="26"/>
  <c r="R34" i="26"/>
  <c r="T34" i="26"/>
  <c r="U34" i="26"/>
  <c r="O34" i="26"/>
  <c r="Y25" i="26"/>
  <c r="Y27" i="26" s="1"/>
  <c r="Y28" i="26" s="1"/>
  <c r="Y26" i="26"/>
  <c r="W25" i="26"/>
  <c r="W26" i="26"/>
  <c r="X25" i="26"/>
  <c r="S27" i="26"/>
  <c r="S28" i="26" s="1"/>
  <c r="T27" i="26"/>
  <c r="T28" i="26" s="1"/>
  <c r="U27" i="26"/>
  <c r="V27" i="26"/>
  <c r="V28" i="26" s="1"/>
  <c r="Z21" i="26"/>
  <c r="Y21" i="26"/>
  <c r="Y22" i="26"/>
  <c r="W21" i="26"/>
  <c r="W22" i="26"/>
  <c r="X21" i="26"/>
  <c r="P23" i="26"/>
  <c r="Q23" i="26"/>
  <c r="R23" i="26"/>
  <c r="S23" i="26"/>
  <c r="T23" i="26"/>
  <c r="U23" i="26"/>
  <c r="V23" i="26"/>
  <c r="O23" i="26"/>
  <c r="Y17" i="26"/>
  <c r="Y18" i="26"/>
  <c r="Y16" i="26"/>
  <c r="X17" i="26"/>
  <c r="X18" i="26"/>
  <c r="W17" i="26"/>
  <c r="W18" i="26"/>
  <c r="W16" i="26"/>
  <c r="P19" i="26"/>
  <c r="Q19" i="26"/>
  <c r="S19" i="26"/>
  <c r="T19" i="26"/>
  <c r="U19" i="26"/>
  <c r="V19" i="26"/>
  <c r="O19" i="26"/>
  <c r="R18" i="26"/>
  <c r="W12" i="26"/>
  <c r="Z12" i="26" s="1"/>
  <c r="W13" i="26"/>
  <c r="Z13" i="26" s="1"/>
  <c r="V14" i="26"/>
  <c r="T14" i="26"/>
  <c r="S14" i="26"/>
  <c r="P14" i="26"/>
  <c r="O14" i="26"/>
  <c r="L41" i="26"/>
  <c r="L40" i="26"/>
  <c r="M40" i="26"/>
  <c r="M41" i="26" s="1"/>
  <c r="M42" i="26" s="1"/>
  <c r="K40" i="26"/>
  <c r="K41" i="26" s="1"/>
  <c r="N38" i="26"/>
  <c r="N39" i="26"/>
  <c r="L34" i="26"/>
  <c r="M34" i="26"/>
  <c r="K34" i="26"/>
  <c r="K35" i="26" s="1"/>
  <c r="L29" i="26"/>
  <c r="M29" i="26"/>
  <c r="L27" i="26"/>
  <c r="K27" i="26"/>
  <c r="K28" i="26" s="1"/>
  <c r="K24" i="26"/>
  <c r="N23" i="26"/>
  <c r="M23" i="26"/>
  <c r="L23" i="26"/>
  <c r="K23" i="26"/>
  <c r="L20" i="26"/>
  <c r="L19" i="26"/>
  <c r="M19" i="26"/>
  <c r="N18" i="26"/>
  <c r="K19" i="26"/>
  <c r="K20" i="26" s="1"/>
  <c r="L14" i="26"/>
  <c r="M14" i="26"/>
  <c r="K14" i="26"/>
  <c r="K15" i="26" s="1"/>
  <c r="U28" i="26"/>
  <c r="Q27" i="26"/>
  <c r="Q28" i="26" s="1"/>
  <c r="P27" i="26"/>
  <c r="P28" i="26" s="1"/>
  <c r="O27" i="26"/>
  <c r="O28" i="26" s="1"/>
  <c r="M27" i="26"/>
  <c r="M28" i="26" s="1"/>
  <c r="L28" i="26"/>
  <c r="X26" i="26"/>
  <c r="R26" i="26"/>
  <c r="N26" i="26"/>
  <c r="R25" i="26"/>
  <c r="R27" i="26" s="1"/>
  <c r="N25" i="26"/>
  <c r="X34" i="26" l="1"/>
  <c r="K42" i="26"/>
  <c r="W27" i="26"/>
  <c r="W28" i="26" s="1"/>
  <c r="K29" i="26"/>
  <c r="W40" i="26"/>
  <c r="W41" i="26" s="1"/>
  <c r="Z38" i="26"/>
  <c r="Z25" i="26"/>
  <c r="Z18" i="26"/>
  <c r="W19" i="26"/>
  <c r="Z26" i="26"/>
  <c r="N27" i="26"/>
  <c r="N28" i="26" s="1"/>
  <c r="X27" i="26"/>
  <c r="X28" i="26" s="1"/>
  <c r="R28" i="26"/>
  <c r="Z27" i="26" l="1"/>
  <c r="Z28" i="26" s="1"/>
  <c r="R37" i="26" l="1"/>
  <c r="R31" i="26"/>
  <c r="V37" i="26" l="1"/>
  <c r="R22" i="26"/>
  <c r="R16" i="26"/>
  <c r="R32" i="26" l="1"/>
  <c r="R33" i="26"/>
  <c r="R21" i="26"/>
  <c r="O15" i="26"/>
  <c r="N21" i="26" l="1"/>
  <c r="N17" i="26"/>
  <c r="N19" i="26" s="1"/>
  <c r="N16" i="26"/>
  <c r="N13" i="26"/>
  <c r="N12" i="26"/>
  <c r="N14" i="26" s="1"/>
  <c r="N44" i="26" l="1"/>
  <c r="X37" i="26" l="1"/>
  <c r="Y37" i="26"/>
  <c r="Y40" i="26" s="1"/>
  <c r="Y41" i="26" s="1"/>
  <c r="W20" i="26"/>
  <c r="X12" i="26"/>
  <c r="Y12" i="26"/>
  <c r="X13" i="26"/>
  <c r="Y13" i="26"/>
  <c r="W14" i="26" l="1"/>
  <c r="W15" i="26" s="1"/>
  <c r="R17" i="26"/>
  <c r="R19" i="26" s="1"/>
  <c r="S20" i="26"/>
  <c r="Q20" i="26"/>
  <c r="P20" i="26"/>
  <c r="O20" i="26"/>
  <c r="M20" i="26"/>
  <c r="N20" i="26"/>
  <c r="R20" i="26" l="1"/>
  <c r="V31" i="26"/>
  <c r="V32" i="26"/>
  <c r="V33" i="26"/>
  <c r="U20" i="26" l="1"/>
  <c r="T20" i="26"/>
  <c r="X16" i="26"/>
  <c r="V16" i="26"/>
  <c r="V17" i="26"/>
  <c r="Y19" i="26" l="1"/>
  <c r="Y20" i="26" s="1"/>
  <c r="X19" i="26"/>
  <c r="X20" i="26" s="1"/>
  <c r="Z17" i="26"/>
  <c r="Z16" i="26"/>
  <c r="V20" i="26"/>
  <c r="X47" i="26"/>
  <c r="X46" i="26"/>
  <c r="Z45" i="26"/>
  <c r="U41" i="26"/>
  <c r="T41" i="26"/>
  <c r="S41" i="26"/>
  <c r="Q41" i="26"/>
  <c r="P41" i="26"/>
  <c r="O41" i="26"/>
  <c r="N37" i="26"/>
  <c r="V36" i="26"/>
  <c r="R36" i="26"/>
  <c r="N36" i="26"/>
  <c r="U35" i="26"/>
  <c r="T35" i="26"/>
  <c r="S35" i="26"/>
  <c r="Q35" i="26"/>
  <c r="P35" i="26"/>
  <c r="O35" i="26"/>
  <c r="M35" i="26"/>
  <c r="L35" i="26"/>
  <c r="L42" i="26" s="1"/>
  <c r="W33" i="26"/>
  <c r="N33" i="26"/>
  <c r="Z32" i="26"/>
  <c r="N32" i="26"/>
  <c r="Z31" i="26"/>
  <c r="N31" i="26"/>
  <c r="V30" i="26"/>
  <c r="V35" i="26" s="1"/>
  <c r="R30" i="26"/>
  <c r="R35" i="26" s="1"/>
  <c r="N30" i="26"/>
  <c r="U24" i="26"/>
  <c r="T24" i="26"/>
  <c r="S24" i="26"/>
  <c r="Q24" i="26"/>
  <c r="P24" i="26"/>
  <c r="O24" i="26"/>
  <c r="M24" i="26"/>
  <c r="L24" i="26"/>
  <c r="X22" i="26"/>
  <c r="W23" i="26"/>
  <c r="W24" i="26" s="1"/>
  <c r="W29" i="26" s="1"/>
  <c r="N22" i="26"/>
  <c r="V24" i="26"/>
  <c r="R24" i="26"/>
  <c r="U14" i="26"/>
  <c r="U15" i="26" s="1"/>
  <c r="T15" i="26"/>
  <c r="S15" i="26"/>
  <c r="Q14" i="26"/>
  <c r="Q15" i="26" s="1"/>
  <c r="P15" i="26"/>
  <c r="M15" i="26"/>
  <c r="L15" i="26"/>
  <c r="V13" i="26"/>
  <c r="R13" i="26"/>
  <c r="V12" i="26"/>
  <c r="R12" i="26"/>
  <c r="R14" i="26" s="1"/>
  <c r="V40" i="26" l="1"/>
  <c r="V41" i="26" s="1"/>
  <c r="R40" i="26"/>
  <c r="R41" i="26" s="1"/>
  <c r="N40" i="26"/>
  <c r="N41" i="26" s="1"/>
  <c r="N34" i="26"/>
  <c r="N35" i="26" s="1"/>
  <c r="Z19" i="26"/>
  <c r="Z20" i="26" s="1"/>
  <c r="R15" i="26"/>
  <c r="Y23" i="26"/>
  <c r="Y24" i="26" s="1"/>
  <c r="Z37" i="26"/>
  <c r="Z40" i="26" s="1"/>
  <c r="Z41" i="26" s="1"/>
  <c r="N15" i="26"/>
  <c r="N29" i="26" s="1"/>
  <c r="Y14" i="26"/>
  <c r="Y15" i="26" s="1"/>
  <c r="V15" i="26"/>
  <c r="O29" i="26"/>
  <c r="Z33" i="26"/>
  <c r="X14" i="26"/>
  <c r="X15" i="26" s="1"/>
  <c r="Z22" i="26"/>
  <c r="Y34" i="26"/>
  <c r="Y35" i="26" s="1"/>
  <c r="Y42" i="26" s="1"/>
  <c r="X23" i="26"/>
  <c r="X24" i="26" s="1"/>
  <c r="N24" i="26"/>
  <c r="W35" i="26"/>
  <c r="W42" i="26" s="1"/>
  <c r="X35" i="26"/>
  <c r="X42" i="26" s="1"/>
  <c r="Z30" i="26"/>
  <c r="V59" i="25"/>
  <c r="N42" i="26" l="1"/>
  <c r="X29" i="26"/>
  <c r="Y29" i="26"/>
  <c r="O43" i="26"/>
  <c r="L43" i="26"/>
  <c r="K43" i="26"/>
  <c r="Z23" i="26"/>
  <c r="Z24" i="26" s="1"/>
  <c r="M43" i="26"/>
  <c r="R29" i="26"/>
  <c r="R43" i="26" s="1"/>
  <c r="T29" i="26"/>
  <c r="T43" i="26" s="1"/>
  <c r="V29" i="26"/>
  <c r="V43" i="26" s="1"/>
  <c r="P29" i="26"/>
  <c r="P43" i="26" s="1"/>
  <c r="Q29" i="26"/>
  <c r="Q43" i="26" s="1"/>
  <c r="Z14" i="26"/>
  <c r="Z15" i="26" s="1"/>
  <c r="Z34" i="26"/>
  <c r="Z35" i="26" s="1"/>
  <c r="Z42" i="26" s="1"/>
  <c r="S29" i="26"/>
  <c r="S43" i="26" s="1"/>
  <c r="U29" i="26"/>
  <c r="U43" i="26" s="1"/>
  <c r="Y63" i="25"/>
  <c r="W27" i="25"/>
  <c r="T24" i="25"/>
  <c r="S24" i="25"/>
  <c r="R24" i="25"/>
  <c r="P24" i="25"/>
  <c r="O24" i="25"/>
  <c r="N24" i="25"/>
  <c r="L24" i="25"/>
  <c r="K24" i="25"/>
  <c r="J24" i="25"/>
  <c r="Z29" i="26" l="1"/>
  <c r="Y43" i="26"/>
  <c r="N43" i="26"/>
  <c r="X43" i="26"/>
  <c r="W43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Z43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<sst xmlns="http://schemas.openxmlformats.org/spreadsheetml/2006/main" count="655" uniqueCount="177">
  <si>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</si>
  <si>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</si>
  <si>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</si>
  <si>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</si>
  <si>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</si>
  <si>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</si>
  <si>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</si>
  <si>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</si>
  <si>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</si>
  <si>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</si>
  <si>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</si>
  <si>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</si>
  <si>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</si>
  <si>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</si>
  <si>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</si>
  <si>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</si>
  <si>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</si>
  <si>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</si>
  <si>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</si>
  <si>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</si>
  <si>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</si>
  <si>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</si>
  <si>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</si>
  <si>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</si>
  <si>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</si>
  <si>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</si>
  <si>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</si>
  <si>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</si>
  <si>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</si>
  <si>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</si>
  <si>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</si>
  <si>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</si>
  <si>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</si>
  <si>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</si>
  <si>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</si>
  <si>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</si>
  <si>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</si>
  <si>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</si>
  <si>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</si>
  <si>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</si>
  <si>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</si>
  <si>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</si>
  <si>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</si>
  <si>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</si>
  <si>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</si>
  <si>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</si>
  <si>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</si>
  <si>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</si>
  <si>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</si>
  <si>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</si>
  <si>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</si>
  <si>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</si>
  <si>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</si>
  <si>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</si>
  <si>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</si>
  <si>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</si>
  <si>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</si>
  <si>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</si>
  <si>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</si>
  <si>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</si>
  <si>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</si>
  <si>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</si>
  <si>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</si>
  <si>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</si>
  <si>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</si>
  <si>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</si>
  <si>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</si>
  <si>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</si>
  <si>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</si>
  <si>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</si>
  <si>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</si>
  <si>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</si>
  <si>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</si>
  <si>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</si>
  <si>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</si>
  <si>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</si>
  <si>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</si>
  <si>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</si>
  <si>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</si>
  <si>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</si>
  <si>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</si>
  <si>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</si>
  <si>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</si>
  <si>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</si>
  <si>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</si>
  <si>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</si>
  <si>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</si>
  <si>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</si>
  <si>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</si>
  <si>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</si>
  <si>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</si>
  <si>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</si>
  <si>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</si>
  <si>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</si>
  <si>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</si>
  <si>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</si>
  <si>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</si>
  <si>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</si>
  <si>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</si>
  <si>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</si>
  <si>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</si>
  <si>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</si>
  <si>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</si>
  <si>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</si>
  <si>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</si>
  <si>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</si>
  <si>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</si>
  <si>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</si>
  <si>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</si>
  <si>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</si>
  <si>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>Actividad 2024</t>
  </si>
  <si>
    <t>ANDRÉS MAURICIO CASTILLO  VARELA</t>
  </si>
  <si>
    <t>NISME YURANY PINEDA BÁEZ</t>
  </si>
  <si>
    <t xml:space="preserve">7 - Bogotá Camina Segura </t>
  </si>
  <si>
    <t>Código SEGPLAN: 8196 "Generación y divulgación de conocimiento para el desarrollo y la transformación educativa en Bogotá D.C."
BPIN: 2024110010307</t>
  </si>
  <si>
    <t>Proyecto de Inversión</t>
  </si>
  <si>
    <t>Objetivo Estratégico</t>
  </si>
  <si>
    <t>Programa</t>
  </si>
  <si>
    <t>3 – Bogotá confía en su potencial</t>
  </si>
  <si>
    <t>16 – La educación como eje del potencial humano</t>
  </si>
  <si>
    <t>PROGRAMACIÓN PRESUPUESTAL PROYECTO DE INVERSIÓN 2024-2
BOGOTÁ CAMINA SEGURA</t>
  </si>
  <si>
    <t>1. Desarrollar 20 investigaciones en el marco de un “Programa de investigación educativa para el desarrollo pedagógico”</t>
  </si>
  <si>
    <t>PM/0219/0101/22010650307</t>
  </si>
  <si>
    <t>1. Desarrollar 1 investigaciones en el marco de un “Programa de investigación educativa para el desarrollo pedagógico”</t>
  </si>
  <si>
    <t>Total Meta 1. Desarrollar 1 investigaciones en el marco de un “Programa de investigación educativa para el desarrollo pedagógico”</t>
  </si>
  <si>
    <t>2. Implementar una estrategia de posicionamiento en el marco del Sistema Nacional de Ciencia, Tecnología e Innovación</t>
  </si>
  <si>
    <t>PM/0219/0102/22010050307</t>
  </si>
  <si>
    <t>Implementar una estrategia de posicionamiento en el marco del Sistema Nacional de Ciencia, Tecnología e Innovación -2024</t>
  </si>
  <si>
    <t>Total Meta 2. Implementar una estrategia de posicionamiento en el marco del Sistema Nacional de Ciencia, Tecnología e Innovación</t>
  </si>
  <si>
    <t>Total Actividad: Implementar una estrategia de posicionamiento en el marco del Sistema Nacional de Ciencia, Tecnología e Innovación -2024</t>
  </si>
  <si>
    <t>3. Realizar dos evaluaciones del programa de investigación educativa para el desarrollo pedagógico</t>
  </si>
  <si>
    <t>Realizar cero evaluaciones del programa de investigación educativa para el desarrollo pedagógico - 2024</t>
  </si>
  <si>
    <t>PM/0219/0101/22010870307</t>
  </si>
  <si>
    <t>3. Realizar cero evaluaciones del programa de investigación educativa para el desarrollo pedagógico</t>
  </si>
  <si>
    <t xml:space="preserve">O232020200992920 </t>
  </si>
  <si>
    <t>Total Meta 3. Realizar dos evaluaciones del programa de investigación educativa para el desarrollo pedagógico</t>
  </si>
  <si>
    <t>Total Actividad 3: Realizar cero evaluaciones del programa de investigación educativa para el desarrollo pedagógico - 2024</t>
  </si>
  <si>
    <t>4. Desarrollar una estrategia de comunicación y apropiación social del conocimiento</t>
  </si>
  <si>
    <t>PM/0219/0103/22010480307</t>
  </si>
  <si>
    <t>Total Actividad 4: Desarrollar una estrategia de comunicación y apropiación social del conocimiento -2024</t>
  </si>
  <si>
    <t>Total Meta 4. Desarrollar una estrategia de comunicación y apropiación social del conocimiento</t>
  </si>
  <si>
    <t>5. Desarrollar 1 estrategia de fortalecimiento de capacidades en investigación, Tecnología e Innovación de docentes y directivos docentes en el marco de un “Programa de investigación educativa para el desarrollo pedagógico”</t>
  </si>
  <si>
    <t>PM/0219/0103/22010740307</t>
  </si>
  <si>
    <t>Desarrollar 1 estrategia de fortalecimiento de capacidades en investigación, Tecnología e Innovación de docentes y directivos docentes en el marco de un “Programa de investigación educativa para el desarrollo pedagógico” -  2024</t>
  </si>
  <si>
    <t>Convenio 6332541-2024 SED-IDEP - Desarrollar 1 estrategia de fortalecimiento de capacidades en investigación, Tecnología e Innovación de docentes y directivos docentes en el marco de un “Programa de investigación educativa para el desarrollo pedagógico” -  2024</t>
  </si>
  <si>
    <t>Total Meta 5. Desarrollar 1 estrategia de fortalecimiento de capacidades en investigación, Tecnología e Innovación de docentes y directivos docentes en el marco de un “Programa de investigación educativa para el desarrollo pedagógico”</t>
  </si>
  <si>
    <t>6. Desarrollar una estrategia para el fortalecimiento de la gestión institucional</t>
  </si>
  <si>
    <t>Total  meta 6. Desarrollar una estrategia para el fortalecimiento de la gestión institucional</t>
  </si>
  <si>
    <t>PM/0219/0103/22010010307</t>
  </si>
  <si>
    <t>Desarrollar una estrategia para el fortalecimiento de la gestión institucional</t>
  </si>
  <si>
    <t>O23201010030701</t>
  </si>
  <si>
    <t>Vehículos automotores, remolques y semirremolques; y sus partes, piezas y accesorios</t>
  </si>
  <si>
    <t>TOTAL PROYECTO  "Generación y divulgación de conocimiento para el desarrollo y la transformación educativa en Bogotá D.C."</t>
  </si>
  <si>
    <t>TENDENCIAS Y NECESIDADES DE  LA INVESTIGACIÓN EDUCATIVA Y PEDAGÓGICA EN BOGOTÁ-2024</t>
  </si>
  <si>
    <t>Total Actividad 1:   TENDENCIAS Y NECESIDADES DE  LA INVESTIGACIÓN EDUCATIVA Y PEDAGÓGICA EN BOGOTÁ-2024</t>
  </si>
  <si>
    <t>Desarrollar una estrategia de comunicación y apropiación social del conocimiento - 2024</t>
  </si>
  <si>
    <t>16 – Atención Integral a la Primera Infancia y Educación como Eje del Potencial Humano</t>
  </si>
  <si>
    <t xml:space="preserve"> 
</t>
  </si>
  <si>
    <t>MIGUEL LEONARDO CALDERÓN MARÍN</t>
  </si>
  <si>
    <t>Versión: 9</t>
  </si>
  <si>
    <t>Programa SHD</t>
  </si>
  <si>
    <t>O23011722012024030701065</t>
  </si>
  <si>
    <t>O23011722012024030702005</t>
  </si>
  <si>
    <t>O23011722012024030701087</t>
  </si>
  <si>
    <t>O23011722012024030703048</t>
  </si>
  <si>
    <t>O23011722012024030703074</t>
  </si>
  <si>
    <t>O23011722012024030703001</t>
  </si>
  <si>
    <t>Fecha de Aprobación: 18/07/2024</t>
  </si>
  <si>
    <t>180 -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</si>
  <si>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180 - Realizar 20 investigaciones que aporten al cierre de brechas educativas desde diferentes perspectivas epistémicas y metodológicas que incluyan investigaciones aplicadas en el marco de una educación de calidad que fortalece los aprendizajes.</t>
  </si>
  <si>
    <t>173-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</si>
  <si>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Total Actividad 6: Desarrollar una estrategia para el fortalecimiento de la gestión institucional 2024</t>
  </si>
  <si>
    <t>Total Actividad 5. Desarrollar 1 estrategia de fortalecimiento de capacidades en investigación, Tecnología e Innovación de docentes y directivos docentes en el marco de un “Programa de investigación educativa para el desarrollo pedagógico” 2024</t>
  </si>
  <si>
    <t>Versión: 02
FECHA: 27/07/2024</t>
  </si>
  <si>
    <t>Nota:  Plan Anual de Adquisiciones Bogotá Camina Segura V3 Rad.No.06-817-2024-001233</t>
  </si>
  <si>
    <t>Versión: 03
FECHA: 27/08/2024</t>
  </si>
  <si>
    <t>Nota:  Plan Anual de Adquisiciones Bogotá Camina Segura V3 Rad.No.06-817-2024-001515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</si>
</sst>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52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  <charset val="1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sz val="10"/>
      <color rgb="FF222222"/>
      <name val="Calibri"/>
      <family val="2"/>
    </font>
    <font>
      <b/>
      <sz val="10"/>
      <color indexed="63"/>
      <name val="Calibri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rgb="FFFFFFFF"/>
        <b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23"/>
      </patternFill>
    </fill>
    <fill>
      <patternFill patternType="solid">
        <fgColor theme="8" tint="0.39997558519241921"/>
        <bgColor indexed="41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223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8" fillId="0" borderId="22" xfId="11" applyFont="1" applyBorder="1" applyAlignment="1">
      <alignment vertical="center" wrapText="1"/>
    </xf>
    <xf numFmtId="171" fontId="8" fillId="0" borderId="22" xfId="4" applyNumberFormat="1" applyFont="1" applyFill="1" applyBorder="1" applyAlignment="1">
      <alignment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8" fontId="13" fillId="18" borderId="22" xfId="4" applyNumberFormat="1" applyFont="1" applyFill="1" applyBorder="1" applyAlignment="1">
      <alignment vertical="center"/>
    </xf>
    <xf numFmtId="0" fontId="9" fillId="0" borderId="22" xfId="12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 wrapText="1"/>
    </xf>
    <xf numFmtId="167" fontId="9" fillId="0" borderId="22" xfId="0" applyNumberFormat="1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/>
    </xf>
    <xf numFmtId="169" fontId="6" fillId="0" borderId="22" xfId="0" applyNumberFormat="1" applyFont="1" applyFill="1" applyBorder="1" applyAlignment="1">
      <alignment horizontal="left" vertical="center"/>
    </xf>
    <xf numFmtId="168" fontId="8" fillId="0" borderId="22" xfId="11" applyFont="1" applyFill="1" applyBorder="1" applyAlignment="1">
      <alignment horizontal="center" vertical="center"/>
    </xf>
    <xf numFmtId="168" fontId="8" fillId="0" borderId="22" xfId="11" applyFont="1" applyFill="1" applyBorder="1" applyAlignment="1">
      <alignment vertical="center" wrapText="1"/>
    </xf>
    <xf numFmtId="0" fontId="20" fillId="0" borderId="2" xfId="12" applyFont="1" applyFill="1"/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168" fontId="27" fillId="18" borderId="22" xfId="14" applyNumberFormat="1" applyFont="1" applyFill="1" applyBorder="1" applyAlignment="1">
      <alignment vertical="center"/>
    </xf>
    <xf numFmtId="168" fontId="42" fillId="18" borderId="22" xfId="14" applyNumberFormat="1" applyFont="1" applyFill="1" applyBorder="1" applyAlignment="1">
      <alignment vertical="center"/>
    </xf>
    <xf numFmtId="171" fontId="16" fillId="21" borderId="22" xfId="14" applyNumberFormat="1" applyFont="1" applyFill="1" applyBorder="1" applyAlignment="1">
      <alignment vertical="center" wrapText="1"/>
    </xf>
    <xf numFmtId="168" fontId="42" fillId="19" borderId="22" xfId="4" applyNumberFormat="1" applyFont="1" applyFill="1" applyBorder="1" applyAlignment="1">
      <alignment vertical="center"/>
    </xf>
    <xf numFmtId="171" fontId="42" fillId="21" borderId="22" xfId="14" applyNumberFormat="1" applyFont="1" applyFill="1" applyBorder="1" applyAlignment="1">
      <alignment vertical="center" wrapText="1"/>
    </xf>
    <xf numFmtId="168" fontId="27" fillId="20" borderId="22" xfId="14" applyNumberFormat="1" applyFont="1" applyFill="1" applyBorder="1" applyAlignment="1">
      <alignment vertical="center"/>
    </xf>
    <xf numFmtId="168" fontId="42" fillId="20" borderId="22" xfId="14" applyNumberFormat="1" applyFont="1" applyFill="1" applyBorder="1" applyAlignment="1">
      <alignment vertical="center"/>
    </xf>
    <xf numFmtId="171" fontId="20" fillId="0" borderId="2" xfId="12" applyNumberFormat="1" applyFont="1"/>
    <xf numFmtId="0" fontId="21" fillId="0" borderId="22" xfId="0" applyFont="1" applyFill="1" applyBorder="1" applyAlignment="1">
      <alignment horizontal="center" vertical="center" wrapText="1"/>
    </xf>
    <xf numFmtId="168" fontId="27" fillId="22" borderId="22" xfId="12" applyNumberFormat="1" applyFont="1" applyFill="1" applyBorder="1" applyAlignment="1">
      <alignment horizontal="center" vertical="center" wrapText="1"/>
    </xf>
    <xf numFmtId="168" fontId="42" fillId="22" borderId="22" xfId="12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49" fontId="41" fillId="2" borderId="25" xfId="0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45" fillId="0" borderId="2" xfId="12" applyFont="1" applyAlignment="1">
      <alignment vertical="center"/>
    </xf>
    <xf numFmtId="168" fontId="46" fillId="6" borderId="20" xfId="11" applyFont="1" applyFill="1" applyBorder="1" applyAlignment="1">
      <alignment horizontal="center" vertical="center" wrapText="1"/>
    </xf>
    <xf numFmtId="168" fontId="46" fillId="6" borderId="20" xfId="11" applyFont="1" applyFill="1" applyBorder="1" applyAlignment="1">
      <alignment vertical="center" wrapText="1"/>
    </xf>
    <xf numFmtId="168" fontId="8" fillId="0" borderId="22" xfId="11" applyFont="1" applyBorder="1" applyAlignment="1">
      <alignment horizontal="center" vertical="center"/>
    </xf>
    <xf numFmtId="169" fontId="13" fillId="0" borderId="22" xfId="12" applyNumberFormat="1" applyFont="1" applyBorder="1" applyAlignment="1">
      <alignment horizontal="right" vertical="center" wrapText="1"/>
    </xf>
    <xf numFmtId="171" fontId="8" fillId="5" borderId="22" xfId="14" applyNumberFormat="1" applyFont="1" applyFill="1" applyBorder="1" applyAlignment="1">
      <alignment vertical="center" wrapText="1"/>
    </xf>
    <xf numFmtId="168" fontId="8" fillId="0" borderId="22" xfId="11" applyFont="1" applyFill="1" applyBorder="1" applyAlignment="1">
      <alignment horizontal="center" vertical="center" wrapText="1"/>
    </xf>
    <xf numFmtId="168" fontId="13" fillId="5" borderId="22" xfId="11" applyFont="1" applyFill="1" applyBorder="1" applyAlignment="1">
      <alignment horizontal="center" vertical="center" wrapText="1"/>
    </xf>
    <xf numFmtId="168" fontId="13" fillId="0" borderId="22" xfId="14" applyNumberFormat="1" applyFont="1" applyFill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168" fontId="8" fillId="0" borderId="22" xfId="11" applyFont="1" applyBorder="1" applyAlignment="1">
      <alignment horizontal="center" vertical="center" wrapText="1"/>
    </xf>
    <xf numFmtId="3" fontId="47" fillId="0" borderId="0" xfId="0" applyNumberFormat="1" applyFont="1" applyAlignment="1">
      <alignment vertical="center"/>
    </xf>
    <xf numFmtId="171" fontId="40" fillId="0" borderId="2" xfId="14" applyNumberFormat="1" applyFont="1" applyAlignment="1">
      <alignment vertical="center"/>
    </xf>
    <xf numFmtId="0" fontId="45" fillId="0" borderId="16" xfId="12" applyFont="1" applyBorder="1" applyAlignment="1">
      <alignment vertical="center"/>
    </xf>
    <xf numFmtId="171" fontId="48" fillId="0" borderId="2" xfId="12" applyNumberFormat="1" applyFont="1" applyAlignment="1">
      <alignment horizontal="center" vertical="center" wrapText="1"/>
    </xf>
    <xf numFmtId="168" fontId="46" fillId="0" borderId="2" xfId="11" applyFont="1" applyAlignment="1">
      <alignment vertical="center"/>
    </xf>
    <xf numFmtId="168" fontId="8" fillId="0" borderId="2" xfId="12" applyNumberFormat="1" applyFont="1" applyAlignment="1">
      <alignment vertical="center"/>
    </xf>
    <xf numFmtId="171" fontId="45" fillId="0" borderId="2" xfId="4" applyNumberFormat="1" applyFont="1" applyBorder="1" applyAlignment="1">
      <alignment vertical="center"/>
    </xf>
    <xf numFmtId="3" fontId="47" fillId="0" borderId="22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20" fillId="0" borderId="2" xfId="12" applyFont="1" applyAlignment="1">
      <alignment horizontal="left" vertical="center" wrapText="1"/>
    </xf>
    <xf numFmtId="49" fontId="49" fillId="0" borderId="27" xfId="5" applyNumberFormat="1" applyFont="1" applyBorder="1" applyAlignment="1">
      <alignment horizontal="left" vertical="center" wrapText="1"/>
    </xf>
    <xf numFmtId="49" fontId="21" fillId="0" borderId="27" xfId="5" applyNumberFormat="1" applyFont="1" applyBorder="1" applyAlignment="1">
      <alignment horizontal="left" vertical="center" wrapText="1"/>
    </xf>
    <xf numFmtId="49" fontId="9" fillId="0" borderId="27" xfId="5" applyNumberFormat="1" applyFont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0" fontId="43" fillId="0" borderId="2" xfId="12" applyFont="1" applyAlignment="1">
      <alignment horizontal="center" vertical="center" wrapText="1"/>
    </xf>
    <xf numFmtId="170" fontId="43" fillId="0" borderId="6" xfId="16" applyNumberFormat="1" applyFont="1" applyBorder="1" applyAlignment="1" applyProtection="1">
      <alignment horizontal="center" vertical="center"/>
    </xf>
    <xf numFmtId="171" fontId="0" fillId="0" borderId="0" xfId="4" applyNumberFormat="1" applyFont="1" applyFill="1"/>
    <xf numFmtId="49" fontId="50" fillId="0" borderId="27" xfId="5" applyNumberFormat="1" applyFont="1" applyBorder="1" applyAlignment="1">
      <alignment horizontal="left" vertical="center" wrapText="1"/>
    </xf>
    <xf numFmtId="0" fontId="51" fillId="0" borderId="22" xfId="0" applyFont="1" applyBorder="1" applyAlignment="1">
      <alignment horizontal="left" vertical="center" wrapText="1"/>
    </xf>
    <xf numFmtId="49" fontId="22" fillId="0" borderId="27" xfId="5" applyNumberFormat="1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27" xfId="5" applyNumberFormat="1" applyFont="1" applyBorder="1" applyAlignment="1">
      <alignment horizontal="left" vertical="center" wrapText="1"/>
    </xf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70" fontId="23" fillId="0" borderId="6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0" fontId="27" fillId="7" borderId="22" xfId="12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0" fontId="21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168" fontId="8" fillId="0" borderId="2" xfId="12" applyNumberFormat="1" applyFont="1" applyAlignment="1">
      <alignment horizontal="center" vertical="center"/>
    </xf>
    <xf numFmtId="0" fontId="43" fillId="0" borderId="2" xfId="12" applyFont="1" applyAlignment="1">
      <alignment horizontal="center" vertical="center" wrapText="1"/>
    </xf>
    <xf numFmtId="0" fontId="26" fillId="20" borderId="22" xfId="12" applyFont="1" applyFill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8" fontId="46" fillId="0" borderId="2" xfId="11" applyFont="1" applyAlignment="1"/>
    <xf numFmtId="170" fontId="43" fillId="0" borderId="6" xfId="16" applyNumberFormat="1" applyFont="1" applyBorder="1" applyAlignment="1" applyProtection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0" fontId="27" fillId="18" borderId="22" xfId="12" applyFont="1" applyFill="1" applyBorder="1" applyAlignment="1">
      <alignment horizontal="center" vertical="center" wrapText="1"/>
    </xf>
    <xf numFmtId="0" fontId="16" fillId="19" borderId="22" xfId="12" applyFont="1" applyFill="1" applyBorder="1" applyAlignment="1">
      <alignment horizontal="center" vertical="center" wrapText="1"/>
    </xf>
    <xf numFmtId="0" fontId="27" fillId="20" borderId="22" xfId="12" applyFont="1" applyFill="1" applyBorder="1" applyAlignment="1">
      <alignment horizontal="center" vertical="center" wrapText="1"/>
    </xf>
    <xf numFmtId="0" fontId="9" fillId="0" borderId="20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 wrapText="1"/>
    </xf>
    <xf numFmtId="0" fontId="9" fillId="0" borderId="24" xfId="12" applyFont="1" applyBorder="1" applyAlignment="1">
      <alignment horizontal="center" vertical="center" wrapText="1"/>
    </xf>
    <xf numFmtId="168" fontId="46" fillId="6" borderId="9" xfId="11" applyFont="1" applyFill="1" applyBorder="1" applyAlignment="1">
      <alignment horizontal="center" vertical="center" wrapText="1"/>
    </xf>
    <xf numFmtId="168" fontId="46" fillId="6" borderId="11" xfId="11" applyFont="1" applyFill="1" applyBorder="1" applyAlignment="1">
      <alignment horizontal="center" vertical="center" wrapText="1"/>
    </xf>
    <xf numFmtId="168" fontId="46" fillId="6" borderId="10" xfId="11" applyFont="1" applyFill="1" applyBorder="1" applyAlignment="1">
      <alignment horizontal="center" vertical="center" wrapText="1"/>
    </xf>
    <xf numFmtId="168" fontId="46" fillId="6" borderId="12" xfId="11" applyFont="1" applyFill="1" applyBorder="1" applyAlignment="1">
      <alignment horizontal="center" vertical="center" wrapText="1"/>
    </xf>
    <xf numFmtId="168" fontId="46" fillId="6" borderId="7" xfId="11" applyFont="1" applyFill="1" applyBorder="1" applyAlignment="1">
      <alignment horizontal="center" vertical="center" wrapText="1"/>
    </xf>
    <xf numFmtId="0" fontId="7" fillId="0" borderId="2" xfId="12" applyFont="1" applyBorder="1" applyAlignment="1">
      <alignment horizontal="center" vertical="center" wrapText="1"/>
    </xf>
    <xf numFmtId="49" fontId="44" fillId="17" borderId="22" xfId="5" applyNumberFormat="1" applyFont="1" applyFill="1" applyBorder="1" applyAlignment="1">
      <alignment vertical="center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3</xdr:row>
      <xdr:rowOff>175767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743" y="42036"/>
          <a:ext cx="870617" cy="621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09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orredor/Downloads/20240627%20PAA%20ID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INVERSIÓN 2024"/>
      <sheetName val="PAA ANTERIOR - GUIA"/>
      <sheetName val="Apoyos"/>
      <sheetName val="Notas"/>
      <sheetName val="Listas"/>
    </sheetNames>
    <sheetDataSet>
      <sheetData sheetId="0" refreshError="1">
        <row r="18">
          <cell r="AB18">
            <v>36000000</v>
          </cell>
        </row>
        <row r="19">
          <cell r="AB19">
            <v>34000000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86"/>
      <c r="B1" s="187"/>
      <c r="C1" s="188"/>
      <c r="D1" s="195" t="s">
        <v>76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7"/>
      <c r="X1" s="199" t="s">
        <v>16</v>
      </c>
      <c r="Y1" s="200"/>
    </row>
    <row r="2" spans="1:25" s="2" customFormat="1" ht="12.75" customHeight="1">
      <c r="A2" s="189"/>
      <c r="B2" s="190"/>
      <c r="C2" s="191"/>
      <c r="D2" s="195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7"/>
      <c r="X2" s="199" t="s">
        <v>44</v>
      </c>
      <c r="Y2" s="200"/>
    </row>
    <row r="3" spans="1:25" s="2" customFormat="1" ht="12" customHeight="1">
      <c r="A3" s="189"/>
      <c r="B3" s="190"/>
      <c r="C3" s="191"/>
      <c r="D3" s="195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7"/>
      <c r="X3" s="199" t="s">
        <v>46</v>
      </c>
      <c r="Y3" s="200"/>
    </row>
    <row r="4" spans="1:25" s="2" customFormat="1" ht="14.25" customHeight="1">
      <c r="A4" s="192"/>
      <c r="B4" s="193"/>
      <c r="C4" s="194"/>
      <c r="D4" s="195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7"/>
      <c r="X4" s="201" t="s">
        <v>17</v>
      </c>
      <c r="Y4" s="201"/>
    </row>
    <row r="5" spans="1:25" ht="12.75" customHeight="1">
      <c r="A5" s="198" t="s">
        <v>18</v>
      </c>
      <c r="B5" s="198"/>
      <c r="C5" s="171" t="s">
        <v>19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</row>
    <row r="6" spans="1:25" ht="11.25" customHeight="1">
      <c r="A6" s="198" t="s">
        <v>20</v>
      </c>
      <c r="B6" s="198"/>
      <c r="C6" s="171" t="s">
        <v>21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3"/>
    </row>
    <row r="7" spans="1:25" ht="12.75" customHeight="1">
      <c r="A7" s="170" t="s">
        <v>3</v>
      </c>
      <c r="B7" s="170"/>
      <c r="C7" s="171" t="s">
        <v>4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</row>
    <row r="8" spans="1:25" ht="20.45" customHeight="1">
      <c r="A8" s="170" t="s">
        <v>22</v>
      </c>
      <c r="B8" s="170"/>
      <c r="C8" s="171" t="s">
        <v>5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3"/>
    </row>
    <row r="9" spans="1:25" ht="12" customHeight="1">
      <c r="A9" s="174" t="s">
        <v>23</v>
      </c>
      <c r="B9" s="175"/>
      <c r="C9" s="171" t="s">
        <v>6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3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68" t="s">
        <v>23</v>
      </c>
      <c r="B11" s="168" t="s">
        <v>24</v>
      </c>
      <c r="C11" s="168" t="s">
        <v>25</v>
      </c>
      <c r="D11" s="168" t="s">
        <v>55</v>
      </c>
      <c r="E11" s="168" t="s">
        <v>42</v>
      </c>
      <c r="F11" s="168" t="s">
        <v>56</v>
      </c>
      <c r="G11" s="168" t="s">
        <v>43</v>
      </c>
      <c r="H11" s="168" t="s">
        <v>45</v>
      </c>
      <c r="I11" s="168" t="s">
        <v>26</v>
      </c>
      <c r="J11" s="183" t="s">
        <v>27</v>
      </c>
      <c r="K11" s="184"/>
      <c r="L11" s="185"/>
      <c r="M11" s="164" t="s">
        <v>28</v>
      </c>
      <c r="N11" s="166" t="s">
        <v>39</v>
      </c>
      <c r="O11" s="166"/>
      <c r="P11" s="166"/>
      <c r="Q11" s="166" t="s">
        <v>28</v>
      </c>
      <c r="R11" s="176" t="s">
        <v>40</v>
      </c>
      <c r="S11" s="176"/>
      <c r="T11" s="176"/>
      <c r="U11" s="176" t="s">
        <v>28</v>
      </c>
      <c r="V11" s="178" t="s">
        <v>27</v>
      </c>
      <c r="W11" s="179"/>
      <c r="X11" s="180"/>
      <c r="Y11" s="181" t="s">
        <v>28</v>
      </c>
    </row>
    <row r="12" spans="1:25" ht="33" customHeight="1">
      <c r="A12" s="169"/>
      <c r="B12" s="169"/>
      <c r="C12" s="169"/>
      <c r="D12" s="169"/>
      <c r="E12" s="169"/>
      <c r="F12" s="169"/>
      <c r="G12" s="169"/>
      <c r="H12" s="169"/>
      <c r="I12" s="169"/>
      <c r="J12" s="17" t="s">
        <v>0</v>
      </c>
      <c r="K12" s="17" t="s">
        <v>29</v>
      </c>
      <c r="L12" s="18" t="s">
        <v>30</v>
      </c>
      <c r="M12" s="165"/>
      <c r="N12" s="34" t="s">
        <v>0</v>
      </c>
      <c r="O12" s="34" t="s">
        <v>29</v>
      </c>
      <c r="P12" s="34" t="s">
        <v>30</v>
      </c>
      <c r="Q12" s="167"/>
      <c r="R12" s="35" t="s">
        <v>0</v>
      </c>
      <c r="S12" s="35" t="s">
        <v>29</v>
      </c>
      <c r="T12" s="35" t="s">
        <v>30</v>
      </c>
      <c r="U12" s="177"/>
      <c r="V12" s="36" t="s">
        <v>0</v>
      </c>
      <c r="W12" s="36" t="s">
        <v>29</v>
      </c>
      <c r="X12" s="37" t="s">
        <v>30</v>
      </c>
      <c r="Y12" s="182"/>
    </row>
    <row r="13" spans="1:25" ht="56.25" customHeight="1">
      <c r="A13" s="163" t="s">
        <v>6</v>
      </c>
      <c r="B13" s="163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63"/>
      <c r="B14" s="163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63"/>
      <c r="B15" s="163"/>
      <c r="C15" s="156" t="s">
        <v>84</v>
      </c>
      <c r="D15" s="156"/>
      <c r="E15" s="156"/>
      <c r="F15" s="156"/>
      <c r="G15" s="156"/>
      <c r="H15" s="156"/>
      <c r="I15" s="156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63"/>
      <c r="B16" s="163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63"/>
      <c r="B17" s="163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63"/>
      <c r="B18" s="163"/>
      <c r="C18" s="156" t="s">
        <v>86</v>
      </c>
      <c r="D18" s="156"/>
      <c r="E18" s="156"/>
      <c r="F18" s="156"/>
      <c r="G18" s="156"/>
      <c r="H18" s="156"/>
      <c r="I18" s="156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63"/>
      <c r="B19" s="163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63"/>
      <c r="B20" s="163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63"/>
      <c r="B21" s="163"/>
      <c r="C21" s="156" t="s">
        <v>88</v>
      </c>
      <c r="D21" s="156"/>
      <c r="E21" s="156"/>
      <c r="F21" s="156"/>
      <c r="G21" s="156"/>
      <c r="H21" s="156"/>
      <c r="I21" s="156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63"/>
      <c r="B22" s="163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63"/>
      <c r="B23" s="163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63"/>
      <c r="B24" s="163"/>
      <c r="C24" s="156" t="s">
        <v>89</v>
      </c>
      <c r="D24" s="156"/>
      <c r="E24" s="156"/>
      <c r="F24" s="156"/>
      <c r="G24" s="156"/>
      <c r="H24" s="156"/>
      <c r="I24" s="156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63"/>
      <c r="B25" s="163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63"/>
      <c r="B26" s="163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63"/>
      <c r="B27" s="163"/>
      <c r="C27" s="156" t="s">
        <v>98</v>
      </c>
      <c r="D27" s="156"/>
      <c r="E27" s="156"/>
      <c r="F27" s="156"/>
      <c r="G27" s="156"/>
      <c r="H27" s="156"/>
      <c r="I27" s="156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63"/>
      <c r="B28" s="163"/>
      <c r="C28" s="157" t="s">
        <v>57</v>
      </c>
      <c r="D28" s="157"/>
      <c r="E28" s="157"/>
      <c r="F28" s="157"/>
      <c r="G28" s="157"/>
      <c r="H28" s="157"/>
      <c r="I28" s="157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63"/>
      <c r="B29" s="163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63"/>
      <c r="B30" s="163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63"/>
      <c r="B31" s="163"/>
      <c r="C31" s="156" t="s">
        <v>91</v>
      </c>
      <c r="D31" s="156"/>
      <c r="E31" s="156"/>
      <c r="F31" s="156"/>
      <c r="G31" s="156"/>
      <c r="H31" s="156"/>
      <c r="I31" s="156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63"/>
      <c r="B32" s="163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63"/>
      <c r="B33" s="163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63"/>
      <c r="B34" s="163"/>
      <c r="C34" s="156" t="s">
        <v>99</v>
      </c>
      <c r="D34" s="156"/>
      <c r="E34" s="156"/>
      <c r="F34" s="156"/>
      <c r="G34" s="156"/>
      <c r="H34" s="156"/>
      <c r="I34" s="156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63"/>
      <c r="B35" s="163"/>
      <c r="C35" s="157" t="s">
        <v>54</v>
      </c>
      <c r="D35" s="157"/>
      <c r="E35" s="157"/>
      <c r="F35" s="157"/>
      <c r="G35" s="157"/>
      <c r="H35" s="157"/>
      <c r="I35" s="157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63"/>
      <c r="B36" s="163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63"/>
      <c r="B37" s="163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63"/>
      <c r="B38" s="163"/>
      <c r="C38" s="156" t="s">
        <v>59</v>
      </c>
      <c r="D38" s="156"/>
      <c r="E38" s="156"/>
      <c r="F38" s="156"/>
      <c r="G38" s="156"/>
      <c r="H38" s="156"/>
      <c r="I38" s="156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63"/>
      <c r="B39" s="163"/>
      <c r="C39" s="157" t="s">
        <v>35</v>
      </c>
      <c r="D39" s="157"/>
      <c r="E39" s="157"/>
      <c r="F39" s="157"/>
      <c r="G39" s="157"/>
      <c r="H39" s="157"/>
      <c r="I39" s="157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63"/>
      <c r="B40" s="162" t="s">
        <v>36</v>
      </c>
      <c r="C40" s="162"/>
      <c r="D40" s="162"/>
      <c r="E40" s="162"/>
      <c r="F40" s="162"/>
      <c r="G40" s="162"/>
      <c r="H40" s="162"/>
      <c r="I40" s="162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63" t="s">
        <v>6</v>
      </c>
      <c r="B41" s="163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63"/>
      <c r="B42" s="163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63"/>
      <c r="B43" s="163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63"/>
      <c r="B44" s="163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63"/>
      <c r="B45" s="163"/>
      <c r="C45" s="156" t="s">
        <v>106</v>
      </c>
      <c r="D45" s="156"/>
      <c r="E45" s="156"/>
      <c r="F45" s="156"/>
      <c r="G45" s="156"/>
      <c r="H45" s="156"/>
      <c r="I45" s="156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63"/>
      <c r="B46" s="163"/>
      <c r="C46" s="157" t="s">
        <v>37</v>
      </c>
      <c r="D46" s="157"/>
      <c r="E46" s="157"/>
      <c r="F46" s="157"/>
      <c r="G46" s="157"/>
      <c r="H46" s="157"/>
      <c r="I46" s="157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63"/>
      <c r="B47" s="163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63"/>
      <c r="B48" s="163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63"/>
      <c r="B49" s="163"/>
      <c r="C49" s="156" t="s">
        <v>105</v>
      </c>
      <c r="D49" s="156"/>
      <c r="E49" s="156"/>
      <c r="F49" s="156"/>
      <c r="G49" s="156"/>
      <c r="H49" s="156"/>
      <c r="I49" s="156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63"/>
      <c r="B50" s="163"/>
      <c r="C50" s="157" t="s">
        <v>32</v>
      </c>
      <c r="D50" s="157"/>
      <c r="E50" s="157"/>
      <c r="F50" s="157"/>
      <c r="G50" s="157"/>
      <c r="H50" s="157"/>
      <c r="I50" s="157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63"/>
      <c r="B51" s="163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63"/>
      <c r="B52" s="163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63"/>
      <c r="B53" s="163"/>
      <c r="C53" s="156" t="s">
        <v>61</v>
      </c>
      <c r="D53" s="156"/>
      <c r="E53" s="156"/>
      <c r="F53" s="156"/>
      <c r="G53" s="156"/>
      <c r="H53" s="156"/>
      <c r="I53" s="156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63"/>
      <c r="B54" s="163"/>
      <c r="C54" s="157" t="s">
        <v>38</v>
      </c>
      <c r="D54" s="157"/>
      <c r="E54" s="157"/>
      <c r="F54" s="157"/>
      <c r="G54" s="157"/>
      <c r="H54" s="157"/>
      <c r="I54" s="157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63"/>
      <c r="B55" s="163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63"/>
      <c r="B56" s="163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63"/>
      <c r="B57" s="163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63"/>
      <c r="B58" s="163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63"/>
      <c r="B59" s="163"/>
      <c r="C59" s="156" t="s">
        <v>63</v>
      </c>
      <c r="D59" s="156"/>
      <c r="E59" s="156"/>
      <c r="F59" s="156"/>
      <c r="G59" s="156"/>
      <c r="H59" s="156"/>
      <c r="I59" s="156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63"/>
      <c r="B60" s="163"/>
      <c r="C60" s="157" t="s">
        <v>33</v>
      </c>
      <c r="D60" s="157"/>
      <c r="E60" s="157"/>
      <c r="F60" s="157"/>
      <c r="G60" s="157"/>
      <c r="H60" s="157"/>
      <c r="I60" s="157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63"/>
      <c r="B61" s="158" t="s">
        <v>13</v>
      </c>
      <c r="C61" s="158"/>
      <c r="D61" s="158"/>
      <c r="E61" s="158"/>
      <c r="F61" s="158"/>
      <c r="G61" s="158"/>
      <c r="H61" s="158"/>
      <c r="I61" s="158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59" t="s">
        <v>34</v>
      </c>
      <c r="B62" s="159"/>
      <c r="C62" s="159"/>
      <c r="D62" s="159"/>
      <c r="E62" s="159"/>
      <c r="F62" s="159"/>
      <c r="G62" s="159"/>
      <c r="H62" s="159"/>
      <c r="I62" s="159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61" t="s">
        <v>97</v>
      </c>
      <c r="B63" s="161"/>
      <c r="C63" s="161"/>
      <c r="D63" s="161"/>
      <c r="E63" s="160" t="s">
        <v>81</v>
      </c>
      <c r="F63" s="160"/>
      <c r="G63" s="160"/>
      <c r="H63" s="160"/>
      <c r="I63" s="160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61"/>
      <c r="B64" s="161"/>
      <c r="C64" s="161"/>
      <c r="D64" s="161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51" t="s">
        <v>77</v>
      </c>
      <c r="B65" s="151"/>
      <c r="C65" s="151"/>
      <c r="D65" s="12"/>
      <c r="E65" s="152" t="s">
        <v>82</v>
      </c>
      <c r="F65" s="152"/>
      <c r="G65" s="152"/>
      <c r="H65" s="23"/>
      <c r="I65" s="23"/>
      <c r="J65" s="153" t="s">
        <v>12</v>
      </c>
      <c r="K65" s="153"/>
      <c r="L65" s="14"/>
      <c r="M65" s="14"/>
      <c r="W65" s="152" t="str">
        <f>J65</f>
        <v>ADRIANA VILLAMIZAR NAVARRO</v>
      </c>
      <c r="X65" s="152"/>
      <c r="Y65" s="152"/>
    </row>
    <row r="66" spans="1:25" s="8" customFormat="1" ht="15" customHeight="1">
      <c r="A66" s="154" t="s">
        <v>78</v>
      </c>
      <c r="B66" s="154"/>
      <c r="C66" s="154"/>
      <c r="E66" s="150" t="s">
        <v>83</v>
      </c>
      <c r="F66" s="150"/>
      <c r="G66" s="150"/>
      <c r="H66" s="24"/>
      <c r="I66" s="24"/>
      <c r="J66" s="155" t="s">
        <v>1</v>
      </c>
      <c r="K66" s="155"/>
      <c r="L66" s="15"/>
      <c r="M66" s="15"/>
      <c r="W66" s="150" t="str">
        <f>J66</f>
        <v xml:space="preserve">Jefe Oficina Asesora de Planeación </v>
      </c>
      <c r="X66" s="150"/>
      <c r="Y66" s="150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C35:I35"/>
    <mergeCell ref="C27:I27"/>
    <mergeCell ref="C28:I28"/>
    <mergeCell ref="C31:I31"/>
    <mergeCell ref="C34:I34"/>
    <mergeCell ref="M11:M12"/>
    <mergeCell ref="Q11:Q12"/>
    <mergeCell ref="C11:C12"/>
    <mergeCell ref="D11:D12"/>
    <mergeCell ref="C24:I24"/>
    <mergeCell ref="N11:P11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C59:I59"/>
    <mergeCell ref="C60:I60"/>
    <mergeCell ref="B61:I61"/>
    <mergeCell ref="A62:I62"/>
    <mergeCell ref="W65:Y65"/>
    <mergeCell ref="E63:I63"/>
    <mergeCell ref="A63:D63"/>
    <mergeCell ref="A64:D64"/>
    <mergeCell ref="W66:Y66"/>
    <mergeCell ref="A65:C65"/>
    <mergeCell ref="E65:G65"/>
    <mergeCell ref="J65:K65"/>
    <mergeCell ref="A66:C66"/>
    <mergeCell ref="E66:G66"/>
    <mergeCell ref="J66:K66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view="pageBreakPreview" topLeftCell="A37" zoomScale="80" zoomScaleNormal="89" zoomScaleSheetLayoutView="80" workbookViewId="0">
      <selection activeCell="H45" sqref="H45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customWidth="1"/>
    <col min="12" max="12" width="17.42578125" style="116" customWidth="1"/>
    <col min="13" max="13" width="14.42578125" style="116" customWidth="1"/>
    <col min="14" max="14" width="20.5703125" style="116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86"/>
      <c r="B1" s="187"/>
      <c r="C1" s="188"/>
      <c r="D1" s="195" t="s">
        <v>120</v>
      </c>
      <c r="E1" s="221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7"/>
      <c r="Y1" s="199" t="s">
        <v>16</v>
      </c>
      <c r="Z1" s="200"/>
    </row>
    <row r="2" spans="1:26" s="2" customFormat="1" ht="12.75" customHeight="1">
      <c r="A2" s="189"/>
      <c r="B2" s="190"/>
      <c r="C2" s="191"/>
      <c r="D2" s="195"/>
      <c r="E2" s="221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7"/>
      <c r="Y2" s="199" t="s">
        <v>159</v>
      </c>
      <c r="Z2" s="200"/>
    </row>
    <row r="3" spans="1:26" s="2" customFormat="1" ht="12" customHeight="1">
      <c r="A3" s="189"/>
      <c r="B3" s="190"/>
      <c r="C3" s="191"/>
      <c r="D3" s="195"/>
      <c r="E3" s="221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7"/>
      <c r="Y3" s="199" t="s">
        <v>167</v>
      </c>
      <c r="Z3" s="200"/>
    </row>
    <row r="4" spans="1:26" s="2" customFormat="1" ht="14.25" customHeight="1">
      <c r="A4" s="192"/>
      <c r="B4" s="193"/>
      <c r="C4" s="194"/>
      <c r="D4" s="195"/>
      <c r="E4" s="221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7"/>
      <c r="Y4" s="201" t="s">
        <v>17</v>
      </c>
      <c r="Z4" s="201"/>
    </row>
    <row r="5" spans="1:26" ht="12.75" customHeight="1">
      <c r="A5" s="198" t="s">
        <v>18</v>
      </c>
      <c r="B5" s="198"/>
      <c r="C5" s="171" t="s">
        <v>113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3"/>
    </row>
    <row r="6" spans="1:26" ht="11.25" customHeight="1">
      <c r="A6" s="198" t="s">
        <v>115</v>
      </c>
      <c r="B6" s="198"/>
      <c r="C6" s="171" t="s">
        <v>114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3"/>
    </row>
    <row r="7" spans="1:26" ht="12.75" customHeight="1">
      <c r="A7" s="222" t="s">
        <v>116</v>
      </c>
      <c r="B7" s="222"/>
      <c r="C7" s="171" t="s">
        <v>118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3"/>
    </row>
    <row r="8" spans="1:26" ht="20.45" customHeight="1">
      <c r="A8" s="222" t="s">
        <v>117</v>
      </c>
      <c r="B8" s="222"/>
      <c r="C8" s="171" t="s">
        <v>156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3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68" t="s">
        <v>23</v>
      </c>
      <c r="B10" s="168" t="s">
        <v>24</v>
      </c>
      <c r="C10" s="168" t="s">
        <v>25</v>
      </c>
      <c r="D10" s="168" t="s">
        <v>109</v>
      </c>
      <c r="E10" s="168" t="s">
        <v>160</v>
      </c>
      <c r="F10" s="168" t="s">
        <v>42</v>
      </c>
      <c r="G10" s="168" t="s">
        <v>110</v>
      </c>
      <c r="H10" s="168" t="s">
        <v>43</v>
      </c>
      <c r="I10" s="168" t="s">
        <v>45</v>
      </c>
      <c r="J10" s="168" t="s">
        <v>26</v>
      </c>
      <c r="K10" s="216" t="s">
        <v>27</v>
      </c>
      <c r="L10" s="217"/>
      <c r="M10" s="218"/>
      <c r="N10" s="219" t="s">
        <v>28</v>
      </c>
      <c r="O10" s="166" t="s">
        <v>39</v>
      </c>
      <c r="P10" s="166"/>
      <c r="Q10" s="166"/>
      <c r="R10" s="166" t="s">
        <v>28</v>
      </c>
      <c r="S10" s="176" t="s">
        <v>40</v>
      </c>
      <c r="T10" s="176"/>
      <c r="U10" s="176"/>
      <c r="V10" s="176" t="s">
        <v>28</v>
      </c>
      <c r="W10" s="178" t="s">
        <v>27</v>
      </c>
      <c r="X10" s="179"/>
      <c r="Y10" s="180"/>
      <c r="Z10" s="181" t="s">
        <v>28</v>
      </c>
    </row>
    <row r="11" spans="1:26" ht="33" customHeight="1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17" t="s">
        <v>0</v>
      </c>
      <c r="L11" s="117" t="s">
        <v>29</v>
      </c>
      <c r="M11" s="118" t="s">
        <v>30</v>
      </c>
      <c r="N11" s="220"/>
      <c r="O11" s="34" t="s">
        <v>0</v>
      </c>
      <c r="P11" s="34" t="s">
        <v>29</v>
      </c>
      <c r="Q11" s="34" t="s">
        <v>30</v>
      </c>
      <c r="R11" s="167"/>
      <c r="S11" s="35" t="s">
        <v>0</v>
      </c>
      <c r="T11" s="35" t="s">
        <v>29</v>
      </c>
      <c r="U11" s="35" t="s">
        <v>30</v>
      </c>
      <c r="V11" s="177"/>
      <c r="W11" s="36" t="s">
        <v>0</v>
      </c>
      <c r="X11" s="36" t="s">
        <v>29</v>
      </c>
      <c r="Y11" s="37" t="s">
        <v>30</v>
      </c>
      <c r="Z11" s="182"/>
    </row>
    <row r="12" spans="1:26" ht="56.25" customHeight="1">
      <c r="A12" s="163" t="s">
        <v>119</v>
      </c>
      <c r="B12" s="213" t="s">
        <v>168</v>
      </c>
      <c r="C12" s="32" t="s">
        <v>121</v>
      </c>
      <c r="D12" s="32" t="s">
        <v>123</v>
      </c>
      <c r="E12" s="137" t="s">
        <v>161</v>
      </c>
      <c r="F12" s="40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112000000</v>
      </c>
      <c r="L12" s="82"/>
      <c r="M12" s="82"/>
      <c r="N12" s="83">
        <f>SUM(K12:M12)</f>
        <v>112000000</v>
      </c>
      <c r="O12" s="143">
        <v>7000000</v>
      </c>
      <c r="P12" s="27">
        <v>0</v>
      </c>
      <c r="Q12" s="27">
        <v>0</v>
      </c>
      <c r="R12" s="28">
        <f>+O12+P12+Q12</f>
        <v>7000000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X13" si="0">SUM(L12-P12+T12)</f>
        <v>0</v>
      </c>
      <c r="Y12" s="81">
        <f t="shared" ref="Y12:Y13" si="1">SUM(M12-Q12+U12)</f>
        <v>0</v>
      </c>
      <c r="Z12" s="83">
        <f>SUM(W12:Y12)</f>
        <v>105000000</v>
      </c>
    </row>
    <row r="13" spans="1:26" ht="56.25" customHeight="1">
      <c r="A13" s="163"/>
      <c r="B13" s="214"/>
      <c r="C13" s="32" t="s">
        <v>121</v>
      </c>
      <c r="D13" s="32" t="s">
        <v>123</v>
      </c>
      <c r="E13" s="137" t="s">
        <v>161</v>
      </c>
      <c r="F13" s="40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2">+O13+P13+Q13</f>
        <v>0</v>
      </c>
      <c r="S13" s="29">
        <v>0</v>
      </c>
      <c r="T13" s="43">
        <v>0</v>
      </c>
      <c r="U13" s="43">
        <v>0</v>
      </c>
      <c r="V13" s="44">
        <f t="shared" ref="V13" si="3">+S13+T13+U13</f>
        <v>0</v>
      </c>
      <c r="W13" s="81">
        <f>SUM(K13-O13+S13)</f>
        <v>48000000</v>
      </c>
      <c r="X13" s="81">
        <f t="shared" si="0"/>
        <v>0</v>
      </c>
      <c r="Y13" s="81">
        <f t="shared" si="1"/>
        <v>0</v>
      </c>
      <c r="Z13" s="83">
        <f>SUM(W13:Y13)</f>
        <v>48000000</v>
      </c>
    </row>
    <row r="14" spans="1:26" s="20" customFormat="1" ht="12" customHeight="1">
      <c r="A14" s="163"/>
      <c r="B14" s="214"/>
      <c r="C14" s="210" t="s">
        <v>154</v>
      </c>
      <c r="D14" s="210"/>
      <c r="E14" s="210"/>
      <c r="F14" s="210"/>
      <c r="G14" s="210"/>
      <c r="H14" s="210"/>
      <c r="I14" s="210"/>
      <c r="J14" s="210"/>
      <c r="K14" s="102">
        <f>SUM(K12:K13)</f>
        <v>160000000</v>
      </c>
      <c r="L14" s="102">
        <f t="shared" ref="L14:N14" si="4">SUM(L12:L13)</f>
        <v>0</v>
      </c>
      <c r="M14" s="102">
        <f t="shared" si="4"/>
        <v>0</v>
      </c>
      <c r="N14" s="102">
        <f t="shared" si="4"/>
        <v>160000000</v>
      </c>
      <c r="O14" s="101">
        <f>SUM(O12:O13)</f>
        <v>7000000</v>
      </c>
      <c r="P14" s="101">
        <f>SUM(P12:P13)</f>
        <v>0</v>
      </c>
      <c r="Q14" s="101">
        <f t="shared" ref="Q14:Z14" si="5">SUM(Q12:Q13)</f>
        <v>0</v>
      </c>
      <c r="R14" s="101">
        <f>SUM(R12:R13)</f>
        <v>7000000</v>
      </c>
      <c r="S14" s="101">
        <f>SUM(S12:S13)</f>
        <v>0</v>
      </c>
      <c r="T14" s="101">
        <f>SUM(T12:T13)</f>
        <v>0</v>
      </c>
      <c r="U14" s="101">
        <f t="shared" si="5"/>
        <v>0</v>
      </c>
      <c r="V14" s="101">
        <f>SUM(V12:V13)</f>
        <v>0</v>
      </c>
      <c r="W14" s="89">
        <f>SUM(W12:W13)</f>
        <v>153000000</v>
      </c>
      <c r="X14" s="102">
        <f t="shared" si="5"/>
        <v>0</v>
      </c>
      <c r="Y14" s="102">
        <f t="shared" si="5"/>
        <v>0</v>
      </c>
      <c r="Z14" s="102">
        <f t="shared" si="5"/>
        <v>153000000</v>
      </c>
    </row>
    <row r="15" spans="1:26" s="22" customFormat="1" ht="24.95" customHeight="1">
      <c r="A15" s="163"/>
      <c r="B15" s="214"/>
      <c r="C15" s="211" t="s">
        <v>124</v>
      </c>
      <c r="D15" s="211"/>
      <c r="E15" s="211"/>
      <c r="F15" s="211"/>
      <c r="G15" s="211"/>
      <c r="H15" s="211"/>
      <c r="I15" s="211"/>
      <c r="J15" s="211"/>
      <c r="K15" s="105">
        <f>K14</f>
        <v>160000000</v>
      </c>
      <c r="L15" s="105">
        <f t="shared" ref="L15:V15" si="6">L14</f>
        <v>0</v>
      </c>
      <c r="M15" s="105">
        <f t="shared" si="6"/>
        <v>0</v>
      </c>
      <c r="N15" s="105">
        <f t="shared" si="6"/>
        <v>160000000</v>
      </c>
      <c r="O15" s="103">
        <f t="shared" si="6"/>
        <v>7000000</v>
      </c>
      <c r="P15" s="103">
        <f t="shared" si="6"/>
        <v>0</v>
      </c>
      <c r="Q15" s="103">
        <f t="shared" si="6"/>
        <v>0</v>
      </c>
      <c r="R15" s="103">
        <f t="shared" si="6"/>
        <v>7000000</v>
      </c>
      <c r="S15" s="103">
        <f t="shared" si="6"/>
        <v>0</v>
      </c>
      <c r="T15" s="103">
        <f t="shared" si="6"/>
        <v>0</v>
      </c>
      <c r="U15" s="103">
        <f t="shared" si="6"/>
        <v>0</v>
      </c>
      <c r="V15" s="103">
        <f t="shared" si="6"/>
        <v>0</v>
      </c>
      <c r="W15" s="104">
        <f>W14</f>
        <v>153000000</v>
      </c>
      <c r="X15" s="104">
        <f t="shared" ref="X15:Z15" si="7">X14</f>
        <v>0</v>
      </c>
      <c r="Y15" s="104">
        <f t="shared" si="7"/>
        <v>0</v>
      </c>
      <c r="Z15" s="104">
        <f t="shared" si="7"/>
        <v>153000000</v>
      </c>
    </row>
    <row r="16" spans="1:26" ht="56.25" customHeight="1">
      <c r="A16" s="163"/>
      <c r="B16" s="214"/>
      <c r="C16" s="32" t="s">
        <v>125</v>
      </c>
      <c r="D16" s="32" t="s">
        <v>125</v>
      </c>
      <c r="E16" s="137" t="s">
        <v>162</v>
      </c>
      <c r="F16" s="40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8">+S16+T16+U16</f>
        <v>0</v>
      </c>
      <c r="W16" s="82">
        <f t="shared" ref="W16:Y18" si="9">SUM(K16-O16+S16)</f>
        <v>0</v>
      </c>
      <c r="X16" s="82">
        <f t="shared" si="9"/>
        <v>0</v>
      </c>
      <c r="Y16" s="82">
        <f t="shared" si="9"/>
        <v>0</v>
      </c>
      <c r="Z16" s="84">
        <f>W16+X16+Y16</f>
        <v>0</v>
      </c>
    </row>
    <row r="17" spans="1:26" ht="56.25" customHeight="1">
      <c r="A17" s="163"/>
      <c r="B17" s="214"/>
      <c r="C17" s="32" t="s">
        <v>125</v>
      </c>
      <c r="D17" s="32" t="s">
        <v>125</v>
      </c>
      <c r="E17" s="137" t="s">
        <v>162</v>
      </c>
      <c r="F17" s="40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f>+'[2]PAA INVERSIÓN 2024'!$AB$18+'[2]PAA INVERSIÓN 2024'!$AB$19</f>
        <v>70000000</v>
      </c>
      <c r="L17" s="82"/>
      <c r="M17" s="82"/>
      <c r="N17" s="83">
        <f>SUM(K17:M17)</f>
        <v>70000000</v>
      </c>
      <c r="O17" s="143">
        <v>6000000</v>
      </c>
      <c r="P17" s="27"/>
      <c r="Q17" s="27"/>
      <c r="R17" s="28">
        <f>+O17+P17+Q17</f>
        <v>6000000</v>
      </c>
      <c r="S17" s="29"/>
      <c r="T17" s="27">
        <v>0</v>
      </c>
      <c r="U17" s="27"/>
      <c r="V17" s="28">
        <f t="shared" si="8"/>
        <v>0</v>
      </c>
      <c r="W17" s="82">
        <f t="shared" ref="W17:W18" si="10">SUM(K17-O17+S17)</f>
        <v>64000000</v>
      </c>
      <c r="X17" s="82">
        <f t="shared" si="9"/>
        <v>0</v>
      </c>
      <c r="Y17" s="82">
        <f t="shared" si="9"/>
        <v>0</v>
      </c>
      <c r="Z17" s="84">
        <f>W17+X17+Y17</f>
        <v>64000000</v>
      </c>
    </row>
    <row r="18" spans="1:26" ht="56.25" customHeight="1">
      <c r="A18" s="163"/>
      <c r="B18" s="214"/>
      <c r="C18" s="32" t="s">
        <v>125</v>
      </c>
      <c r="D18" s="32" t="s">
        <v>125</v>
      </c>
      <c r="E18" s="137" t="s">
        <v>162</v>
      </c>
      <c r="F18" s="40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10"/>
        <v>0</v>
      </c>
      <c r="X18" s="82">
        <f t="shared" si="9"/>
        <v>0</v>
      </c>
      <c r="Y18" s="82">
        <f t="shared" si="9"/>
        <v>0</v>
      </c>
      <c r="Z18" s="84">
        <f>W18+X18+Y18</f>
        <v>0</v>
      </c>
    </row>
    <row r="19" spans="1:26" s="21" customFormat="1" ht="12" customHeight="1">
      <c r="A19" s="163"/>
      <c r="B19" s="214"/>
      <c r="C19" s="210" t="s">
        <v>129</v>
      </c>
      <c r="D19" s="210"/>
      <c r="E19" s="210"/>
      <c r="F19" s="210"/>
      <c r="G19" s="210"/>
      <c r="H19" s="210"/>
      <c r="I19" s="210"/>
      <c r="J19" s="210"/>
      <c r="K19" s="102">
        <f>SUM(K16:K18)</f>
        <v>70000000</v>
      </c>
      <c r="L19" s="102">
        <f t="shared" ref="L19:N19" si="11">SUM(L16:L18)</f>
        <v>0</v>
      </c>
      <c r="M19" s="102">
        <f t="shared" si="11"/>
        <v>0</v>
      </c>
      <c r="N19" s="102">
        <f t="shared" si="11"/>
        <v>70000000</v>
      </c>
      <c r="O19" s="101">
        <f>SUM(O16:O18)</f>
        <v>6000000</v>
      </c>
      <c r="P19" s="101">
        <f t="shared" ref="P19:V19" si="12">SUM(P16:P18)</f>
        <v>0</v>
      </c>
      <c r="Q19" s="101">
        <f t="shared" si="12"/>
        <v>0</v>
      </c>
      <c r="R19" s="101">
        <f t="shared" si="12"/>
        <v>6000000</v>
      </c>
      <c r="S19" s="101">
        <f t="shared" si="12"/>
        <v>0</v>
      </c>
      <c r="T19" s="101">
        <f t="shared" si="12"/>
        <v>0</v>
      </c>
      <c r="U19" s="101">
        <f t="shared" si="12"/>
        <v>0</v>
      </c>
      <c r="V19" s="101">
        <f t="shared" si="12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63"/>
      <c r="B20" s="214"/>
      <c r="C20" s="211" t="s">
        <v>128</v>
      </c>
      <c r="D20" s="211"/>
      <c r="E20" s="211"/>
      <c r="F20" s="211"/>
      <c r="G20" s="211"/>
      <c r="H20" s="211"/>
      <c r="I20" s="211"/>
      <c r="J20" s="211"/>
      <c r="K20" s="105">
        <f>K19</f>
        <v>70000000</v>
      </c>
      <c r="L20" s="105">
        <f>L19</f>
        <v>0</v>
      </c>
      <c r="M20" s="105">
        <f t="shared" ref="M20:Z20" si="13">M19</f>
        <v>0</v>
      </c>
      <c r="N20" s="105">
        <f t="shared" si="13"/>
        <v>70000000</v>
      </c>
      <c r="O20" s="103">
        <f t="shared" si="13"/>
        <v>6000000</v>
      </c>
      <c r="P20" s="103">
        <f t="shared" si="13"/>
        <v>0</v>
      </c>
      <c r="Q20" s="103">
        <f t="shared" si="13"/>
        <v>0</v>
      </c>
      <c r="R20" s="103">
        <f t="shared" si="13"/>
        <v>6000000</v>
      </c>
      <c r="S20" s="103">
        <f t="shared" si="13"/>
        <v>0</v>
      </c>
      <c r="T20" s="103">
        <f t="shared" si="13"/>
        <v>0</v>
      </c>
      <c r="U20" s="103">
        <f t="shared" si="13"/>
        <v>0</v>
      </c>
      <c r="V20" s="103">
        <f t="shared" si="13"/>
        <v>0</v>
      </c>
      <c r="W20" s="103">
        <f t="shared" si="13"/>
        <v>64000000</v>
      </c>
      <c r="X20" s="103">
        <f t="shared" si="13"/>
        <v>0</v>
      </c>
      <c r="Y20" s="103">
        <f t="shared" si="13"/>
        <v>0</v>
      </c>
      <c r="Z20" s="103">
        <f t="shared" si="13"/>
        <v>64000000</v>
      </c>
    </row>
    <row r="21" spans="1:26" ht="54.95" customHeight="1">
      <c r="A21" s="163"/>
      <c r="B21" s="214"/>
      <c r="C21" s="51" t="s">
        <v>130</v>
      </c>
      <c r="D21" s="51" t="s">
        <v>133</v>
      </c>
      <c r="E21" s="137" t="s">
        <v>163</v>
      </c>
      <c r="F21" s="40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4">SUM(K21:M21)</f>
        <v>0</v>
      </c>
      <c r="O21" s="26"/>
      <c r="P21" s="27">
        <v>0</v>
      </c>
      <c r="Q21" s="27"/>
      <c r="R21" s="28">
        <f t="shared" ref="R21:R22" si="15">+O21+P21+Q21</f>
        <v>0</v>
      </c>
      <c r="S21" s="29"/>
      <c r="T21" s="27"/>
      <c r="U21" s="27"/>
      <c r="V21" s="28"/>
      <c r="W21" s="82">
        <f t="shared" ref="W21:Y22" si="16">SUM(K21-O21+S21)</f>
        <v>0</v>
      </c>
      <c r="X21" s="82">
        <f t="shared" si="16"/>
        <v>0</v>
      </c>
      <c r="Y21" s="82">
        <f t="shared" si="16"/>
        <v>0</v>
      </c>
      <c r="Z21" s="84">
        <f>W21+X21+Y21</f>
        <v>0</v>
      </c>
    </row>
    <row r="22" spans="1:26" ht="54.95" customHeight="1">
      <c r="A22" s="163"/>
      <c r="B22" s="214"/>
      <c r="C22" s="51" t="s">
        <v>130</v>
      </c>
      <c r="D22" s="51" t="s">
        <v>133</v>
      </c>
      <c r="E22" s="137" t="s">
        <v>163</v>
      </c>
      <c r="F22" s="40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4"/>
        <v>0</v>
      </c>
      <c r="O22" s="26">
        <v>0</v>
      </c>
      <c r="P22" s="27">
        <v>0</v>
      </c>
      <c r="Q22" s="27"/>
      <c r="R22" s="28">
        <f t="shared" si="15"/>
        <v>0</v>
      </c>
      <c r="S22" s="29"/>
      <c r="T22" s="27"/>
      <c r="U22" s="27"/>
      <c r="V22" s="28"/>
      <c r="W22" s="82">
        <f t="shared" si="16"/>
        <v>0</v>
      </c>
      <c r="X22" s="82">
        <f t="shared" si="16"/>
        <v>0</v>
      </c>
      <c r="Y22" s="82">
        <f t="shared" si="16"/>
        <v>0</v>
      </c>
      <c r="Z22" s="84">
        <f t="shared" ref="Z22" si="17">W22+X22+Y22</f>
        <v>0</v>
      </c>
    </row>
    <row r="23" spans="1:26" s="21" customFormat="1" ht="12" customHeight="1">
      <c r="A23" s="163"/>
      <c r="B23" s="214"/>
      <c r="C23" s="210" t="s">
        <v>136</v>
      </c>
      <c r="D23" s="210"/>
      <c r="E23" s="210"/>
      <c r="F23" s="210"/>
      <c r="G23" s="210"/>
      <c r="H23" s="210"/>
      <c r="I23" s="210"/>
      <c r="J23" s="210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8">SUM(P21:P22)</f>
        <v>0</v>
      </c>
      <c r="Q23" s="101">
        <f t="shared" si="18"/>
        <v>0</v>
      </c>
      <c r="R23" s="101">
        <f t="shared" si="18"/>
        <v>0</v>
      </c>
      <c r="S23" s="101">
        <f t="shared" si="18"/>
        <v>0</v>
      </c>
      <c r="T23" s="101">
        <f t="shared" si="18"/>
        <v>0</v>
      </c>
      <c r="U23" s="101">
        <f t="shared" si="18"/>
        <v>0</v>
      </c>
      <c r="V23" s="101">
        <f t="shared" si="18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63"/>
      <c r="B24" s="214"/>
      <c r="C24" s="211" t="s">
        <v>135</v>
      </c>
      <c r="D24" s="211"/>
      <c r="E24" s="211"/>
      <c r="F24" s="211"/>
      <c r="G24" s="211"/>
      <c r="H24" s="211"/>
      <c r="I24" s="211"/>
      <c r="J24" s="211"/>
      <c r="K24" s="105">
        <f>SUM(K23)</f>
        <v>0</v>
      </c>
      <c r="L24" s="105">
        <f t="shared" ref="L24:Z24" si="19">SUM(L23)</f>
        <v>0</v>
      </c>
      <c r="M24" s="105">
        <f t="shared" si="19"/>
        <v>0</v>
      </c>
      <c r="N24" s="105">
        <f t="shared" si="19"/>
        <v>0</v>
      </c>
      <c r="O24" s="103">
        <f t="shared" si="19"/>
        <v>0</v>
      </c>
      <c r="P24" s="103">
        <f t="shared" si="19"/>
        <v>0</v>
      </c>
      <c r="Q24" s="103">
        <f t="shared" si="19"/>
        <v>0</v>
      </c>
      <c r="R24" s="103">
        <f t="shared" si="19"/>
        <v>0</v>
      </c>
      <c r="S24" s="103">
        <f t="shared" si="19"/>
        <v>0</v>
      </c>
      <c r="T24" s="103">
        <f t="shared" si="19"/>
        <v>0</v>
      </c>
      <c r="U24" s="103">
        <f t="shared" si="19"/>
        <v>0</v>
      </c>
      <c r="V24" s="103">
        <f t="shared" si="19"/>
        <v>0</v>
      </c>
      <c r="W24" s="105">
        <f>SUM(W23)</f>
        <v>0</v>
      </c>
      <c r="X24" s="105">
        <f t="shared" si="19"/>
        <v>0</v>
      </c>
      <c r="Y24" s="105">
        <f t="shared" si="19"/>
        <v>0</v>
      </c>
      <c r="Z24" s="105">
        <f t="shared" si="19"/>
        <v>0</v>
      </c>
    </row>
    <row r="25" spans="1:26" s="98" customFormat="1" ht="54.95" customHeight="1">
      <c r="A25" s="163"/>
      <c r="B25" s="214"/>
      <c r="C25" s="90" t="s">
        <v>137</v>
      </c>
      <c r="D25" s="90" t="s">
        <v>137</v>
      </c>
      <c r="E25" s="138" t="s">
        <v>164</v>
      </c>
      <c r="F25" s="91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304964449</v>
      </c>
      <c r="L25" s="122"/>
      <c r="M25" s="122"/>
      <c r="N25" s="122">
        <f t="shared" ref="N25:N26" si="20">SUM(K25:M25)</f>
        <v>304964449</v>
      </c>
      <c r="O25" s="93"/>
      <c r="P25" s="94">
        <v>0</v>
      </c>
      <c r="Q25" s="94"/>
      <c r="R25" s="92">
        <f t="shared" ref="R25:R26" si="21">+O25+P25+Q25</f>
        <v>0</v>
      </c>
      <c r="S25" s="143">
        <v>81552000</v>
      </c>
      <c r="T25" s="94"/>
      <c r="U25" s="94"/>
      <c r="V25" s="92">
        <f>SUM(S25:U25)</f>
        <v>81552000</v>
      </c>
      <c r="W25" s="96">
        <f t="shared" ref="W25:Y26" si="22">SUM(K25-O25+S25)</f>
        <v>386516449</v>
      </c>
      <c r="X25" s="96">
        <f t="shared" si="22"/>
        <v>0</v>
      </c>
      <c r="Y25" s="96">
        <f t="shared" si="22"/>
        <v>0</v>
      </c>
      <c r="Z25" s="97">
        <f>W25+X25+Y25</f>
        <v>386516449</v>
      </c>
    </row>
    <row r="26" spans="1:26" s="98" customFormat="1" ht="54.95" customHeight="1">
      <c r="A26" s="163"/>
      <c r="B26" s="214"/>
      <c r="C26" s="90" t="s">
        <v>137</v>
      </c>
      <c r="D26" s="90" t="s">
        <v>137</v>
      </c>
      <c r="E26" s="138" t="s">
        <v>164</v>
      </c>
      <c r="F26" s="91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90000000</v>
      </c>
      <c r="L26" s="122"/>
      <c r="M26" s="122">
        <v>0</v>
      </c>
      <c r="N26" s="122">
        <f t="shared" si="20"/>
        <v>90000000</v>
      </c>
      <c r="O26" s="143">
        <v>5000000</v>
      </c>
      <c r="P26" s="94">
        <v>0</v>
      </c>
      <c r="Q26" s="94"/>
      <c r="R26" s="92">
        <f t="shared" si="21"/>
        <v>5000000</v>
      </c>
      <c r="S26" s="95"/>
      <c r="T26" s="94"/>
      <c r="U26" s="94"/>
      <c r="V26" s="92">
        <f>SUM(S26:U26)</f>
        <v>0</v>
      </c>
      <c r="W26" s="96">
        <f t="shared" si="22"/>
        <v>85000000</v>
      </c>
      <c r="X26" s="96">
        <f t="shared" si="22"/>
        <v>0</v>
      </c>
      <c r="Y26" s="96">
        <f t="shared" si="22"/>
        <v>0</v>
      </c>
      <c r="Z26" s="97">
        <f t="shared" ref="Z26" si="23">W26+X26+Y26</f>
        <v>85000000</v>
      </c>
    </row>
    <row r="27" spans="1:26" s="21" customFormat="1" ht="12" customHeight="1">
      <c r="A27" s="163"/>
      <c r="B27" s="214"/>
      <c r="C27" s="210" t="s">
        <v>139</v>
      </c>
      <c r="D27" s="210"/>
      <c r="E27" s="210"/>
      <c r="F27" s="210"/>
      <c r="G27" s="210"/>
      <c r="H27" s="210"/>
      <c r="I27" s="210"/>
      <c r="J27" s="210"/>
      <c r="K27" s="102">
        <f t="shared" ref="K27:R27" si="24">SUM(K25:K26)</f>
        <v>394964449</v>
      </c>
      <c r="L27" s="102">
        <f t="shared" si="24"/>
        <v>0</v>
      </c>
      <c r="M27" s="102">
        <f t="shared" si="24"/>
        <v>0</v>
      </c>
      <c r="N27" s="102">
        <f t="shared" si="24"/>
        <v>394964449</v>
      </c>
      <c r="O27" s="101">
        <f t="shared" si="24"/>
        <v>5000000</v>
      </c>
      <c r="P27" s="101">
        <f t="shared" si="24"/>
        <v>0</v>
      </c>
      <c r="Q27" s="101">
        <f t="shared" si="24"/>
        <v>0</v>
      </c>
      <c r="R27" s="101">
        <f t="shared" si="24"/>
        <v>5000000</v>
      </c>
      <c r="S27" s="101">
        <f t="shared" ref="S27:V27" si="25">SUM(S25:S26)</f>
        <v>81552000</v>
      </c>
      <c r="T27" s="101">
        <f t="shared" si="25"/>
        <v>0</v>
      </c>
      <c r="U27" s="101">
        <f t="shared" si="25"/>
        <v>0</v>
      </c>
      <c r="V27" s="101">
        <f t="shared" si="25"/>
        <v>81552000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163"/>
      <c r="B28" s="215"/>
      <c r="C28" s="211" t="s">
        <v>140</v>
      </c>
      <c r="D28" s="211"/>
      <c r="E28" s="211"/>
      <c r="F28" s="211"/>
      <c r="G28" s="211"/>
      <c r="H28" s="211"/>
      <c r="I28" s="211"/>
      <c r="J28" s="211"/>
      <c r="K28" s="105">
        <f>SUM(K27)</f>
        <v>394964449</v>
      </c>
      <c r="L28" s="105">
        <f t="shared" ref="L28:V28" si="26">SUM(L27)</f>
        <v>0</v>
      </c>
      <c r="M28" s="105">
        <f t="shared" si="26"/>
        <v>0</v>
      </c>
      <c r="N28" s="105">
        <f t="shared" si="26"/>
        <v>394964449</v>
      </c>
      <c r="O28" s="103">
        <f t="shared" si="26"/>
        <v>5000000</v>
      </c>
      <c r="P28" s="103">
        <f t="shared" si="26"/>
        <v>0</v>
      </c>
      <c r="Q28" s="103">
        <f t="shared" si="26"/>
        <v>0</v>
      </c>
      <c r="R28" s="103">
        <f t="shared" si="26"/>
        <v>5000000</v>
      </c>
      <c r="S28" s="103">
        <f t="shared" si="26"/>
        <v>81552000</v>
      </c>
      <c r="T28" s="103">
        <f t="shared" si="26"/>
        <v>0</v>
      </c>
      <c r="U28" s="103">
        <f t="shared" si="26"/>
        <v>0</v>
      </c>
      <c r="V28" s="103">
        <f t="shared" si="26"/>
        <v>81552000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163"/>
      <c r="B29" s="212" t="s">
        <v>169</v>
      </c>
      <c r="C29" s="212"/>
      <c r="D29" s="212"/>
      <c r="E29" s="212"/>
      <c r="F29" s="212"/>
      <c r="G29" s="212"/>
      <c r="H29" s="212"/>
      <c r="I29" s="212"/>
      <c r="J29" s="212"/>
      <c r="K29" s="107">
        <f>K15+K20+K24+K28</f>
        <v>624964449</v>
      </c>
      <c r="L29" s="107">
        <f t="shared" ref="L29:M29" si="27">L15+L20+L24+L28</f>
        <v>0</v>
      </c>
      <c r="M29" s="107">
        <f t="shared" si="27"/>
        <v>0</v>
      </c>
      <c r="N29" s="107">
        <f>N15+N20+N24+N28</f>
        <v>624964449</v>
      </c>
      <c r="O29" s="106">
        <f t="shared" ref="O29:V29" si="28">O15+O20+O24</f>
        <v>13000000</v>
      </c>
      <c r="P29" s="106">
        <f t="shared" si="28"/>
        <v>0</v>
      </c>
      <c r="Q29" s="106">
        <f t="shared" si="28"/>
        <v>0</v>
      </c>
      <c r="R29" s="106">
        <f t="shared" si="28"/>
        <v>13000000</v>
      </c>
      <c r="S29" s="106">
        <f t="shared" si="28"/>
        <v>0</v>
      </c>
      <c r="T29" s="106">
        <f t="shared" si="28"/>
        <v>0</v>
      </c>
      <c r="U29" s="106">
        <f t="shared" si="28"/>
        <v>0</v>
      </c>
      <c r="V29" s="106">
        <f t="shared" si="28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163" t="s">
        <v>119</v>
      </c>
      <c r="B30" s="163" t="s">
        <v>170</v>
      </c>
      <c r="C30" s="51" t="s">
        <v>141</v>
      </c>
      <c r="D30" s="32" t="s">
        <v>141</v>
      </c>
      <c r="E30" s="138" t="s">
        <v>165</v>
      </c>
      <c r="F30" s="40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9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W33" si="30">SUM(K30-O30+S30)</f>
        <v>31000000</v>
      </c>
      <c r="X30" s="81">
        <f t="shared" ref="X30:X33" si="31">SUM(L30-P30+T30)</f>
        <v>0</v>
      </c>
      <c r="Y30" s="81">
        <f t="shared" ref="Y30:Y33" si="32">SUM(M30-Q30+U30)</f>
        <v>0</v>
      </c>
      <c r="Z30" s="85">
        <f>W30+X30+Y30</f>
        <v>31000000</v>
      </c>
    </row>
    <row r="31" spans="1:26" ht="54.6" customHeight="1">
      <c r="A31" s="163"/>
      <c r="B31" s="163"/>
      <c r="C31" s="51" t="s">
        <v>141</v>
      </c>
      <c r="D31" s="32" t="s">
        <v>141</v>
      </c>
      <c r="E31" s="138" t="s">
        <v>165</v>
      </c>
      <c r="F31" s="40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149853000</v>
      </c>
      <c r="L31" s="123"/>
      <c r="M31" s="83"/>
      <c r="N31" s="83">
        <f t="shared" si="29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33">+S31+T31+U31</f>
        <v>0</v>
      </c>
      <c r="W31" s="81">
        <f t="shared" si="30"/>
        <v>149853000</v>
      </c>
      <c r="X31" s="81">
        <f t="shared" si="31"/>
        <v>0</v>
      </c>
      <c r="Y31" s="81">
        <f>SUM(M31-Q31+U31)</f>
        <v>0</v>
      </c>
      <c r="Z31" s="85">
        <f t="shared" ref="Z31:Z33" si="34">W31+X31+Y31</f>
        <v>149853000</v>
      </c>
    </row>
    <row r="32" spans="1:26" ht="54.6" customHeight="1">
      <c r="A32" s="163"/>
      <c r="B32" s="163"/>
      <c r="C32" s="51" t="s">
        <v>141</v>
      </c>
      <c r="D32" s="32" t="s">
        <v>141</v>
      </c>
      <c r="E32" s="138" t="s">
        <v>165</v>
      </c>
      <c r="F32" s="40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310147000</v>
      </c>
      <c r="M32" s="83"/>
      <c r="N32" s="83">
        <f t="shared" si="29"/>
        <v>310147000</v>
      </c>
      <c r="O32" s="31"/>
      <c r="P32" s="27"/>
      <c r="Q32" s="27"/>
      <c r="R32" s="28">
        <f t="shared" ref="R32:R33" si="35">+O32+P32+Q32</f>
        <v>0</v>
      </c>
      <c r="S32" s="29"/>
      <c r="T32" s="27">
        <v>0</v>
      </c>
      <c r="U32" s="27"/>
      <c r="V32" s="28">
        <f t="shared" si="33"/>
        <v>0</v>
      </c>
      <c r="W32" s="81">
        <f t="shared" si="30"/>
        <v>0</v>
      </c>
      <c r="X32" s="81">
        <f t="shared" si="31"/>
        <v>310147000</v>
      </c>
      <c r="Y32" s="81">
        <f t="shared" si="32"/>
        <v>0</v>
      </c>
      <c r="Z32" s="85">
        <f t="shared" si="34"/>
        <v>310147000</v>
      </c>
    </row>
    <row r="33" spans="1:26" ht="54.6" customHeight="1">
      <c r="A33" s="163"/>
      <c r="B33" s="163"/>
      <c r="C33" s="51" t="s">
        <v>141</v>
      </c>
      <c r="D33" s="32" t="s">
        <v>141</v>
      </c>
      <c r="E33" s="138" t="s">
        <v>165</v>
      </c>
      <c r="F33" s="40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398000000</v>
      </c>
      <c r="M33" s="83"/>
      <c r="N33" s="83">
        <f t="shared" si="29"/>
        <v>398000000</v>
      </c>
      <c r="O33" s="31"/>
      <c r="P33" s="27"/>
      <c r="Q33" s="27"/>
      <c r="R33" s="28">
        <f t="shared" si="35"/>
        <v>0</v>
      </c>
      <c r="S33" s="29"/>
      <c r="T33" s="27">
        <v>0</v>
      </c>
      <c r="U33" s="27"/>
      <c r="V33" s="28">
        <f t="shared" si="33"/>
        <v>0</v>
      </c>
      <c r="W33" s="81">
        <f t="shared" si="30"/>
        <v>0</v>
      </c>
      <c r="X33" s="81">
        <f t="shared" si="31"/>
        <v>398000000</v>
      </c>
      <c r="Y33" s="81">
        <f t="shared" si="32"/>
        <v>0</v>
      </c>
      <c r="Z33" s="85">
        <f t="shared" si="34"/>
        <v>398000000</v>
      </c>
    </row>
    <row r="34" spans="1:26" s="21" customFormat="1" ht="12" customHeight="1">
      <c r="A34" s="163"/>
      <c r="B34" s="163"/>
      <c r="C34" s="210" t="s">
        <v>172</v>
      </c>
      <c r="D34" s="210"/>
      <c r="E34" s="210"/>
      <c r="F34" s="210"/>
      <c r="G34" s="210"/>
      <c r="H34" s="210"/>
      <c r="I34" s="210"/>
      <c r="J34" s="210"/>
      <c r="K34" s="102">
        <f>SUM(K30:K33)</f>
        <v>180853000</v>
      </c>
      <c r="L34" s="102">
        <f t="shared" ref="L34:N34" si="36">SUM(L30:L33)</f>
        <v>708147000</v>
      </c>
      <c r="M34" s="102">
        <f t="shared" si="36"/>
        <v>0</v>
      </c>
      <c r="N34" s="102">
        <f t="shared" si="36"/>
        <v>889000000</v>
      </c>
      <c r="O34" s="101">
        <f>SUM(O30:O33)</f>
        <v>0</v>
      </c>
      <c r="P34" s="101">
        <f t="shared" ref="P34:U34" si="37">SUM(P30:P33)</f>
        <v>0</v>
      </c>
      <c r="Q34" s="101">
        <f t="shared" si="37"/>
        <v>0</v>
      </c>
      <c r="R34" s="101">
        <f t="shared" si="37"/>
        <v>0</v>
      </c>
      <c r="S34" s="101">
        <f>SUM(S30:S33)</f>
        <v>0</v>
      </c>
      <c r="T34" s="101">
        <f t="shared" si="37"/>
        <v>0</v>
      </c>
      <c r="U34" s="101">
        <f t="shared" si="37"/>
        <v>0</v>
      </c>
      <c r="V34" s="101">
        <f>SUM(V30:V33)</f>
        <v>0</v>
      </c>
      <c r="W34" s="102">
        <f>SUM(W30:W33)</f>
        <v>180853000</v>
      </c>
      <c r="X34" s="102">
        <f>SUM(X30:X33)</f>
        <v>708147000</v>
      </c>
      <c r="Y34" s="102">
        <f t="shared" ref="Y34:Z34" si="38">SUM(Y30:Y33)</f>
        <v>0</v>
      </c>
      <c r="Z34" s="102">
        <f t="shared" si="38"/>
        <v>889000000</v>
      </c>
    </row>
    <row r="35" spans="1:26" s="22" customFormat="1" ht="24.95" customHeight="1">
      <c r="A35" s="163"/>
      <c r="B35" s="163"/>
      <c r="C35" s="211" t="s">
        <v>145</v>
      </c>
      <c r="D35" s="211"/>
      <c r="E35" s="211"/>
      <c r="F35" s="211"/>
      <c r="G35" s="211"/>
      <c r="H35" s="211"/>
      <c r="I35" s="211"/>
      <c r="J35" s="211"/>
      <c r="K35" s="105">
        <f>K34</f>
        <v>180853000</v>
      </c>
      <c r="L35" s="105">
        <f t="shared" ref="L35:Z35" si="39">L34</f>
        <v>708147000</v>
      </c>
      <c r="M35" s="105">
        <f t="shared" si="39"/>
        <v>0</v>
      </c>
      <c r="N35" s="105">
        <f t="shared" si="39"/>
        <v>889000000</v>
      </c>
      <c r="O35" s="103">
        <f t="shared" si="39"/>
        <v>0</v>
      </c>
      <c r="P35" s="103">
        <f t="shared" si="39"/>
        <v>0</v>
      </c>
      <c r="Q35" s="103">
        <f t="shared" si="39"/>
        <v>0</v>
      </c>
      <c r="R35" s="103">
        <f t="shared" si="39"/>
        <v>0</v>
      </c>
      <c r="S35" s="103">
        <f t="shared" si="39"/>
        <v>0</v>
      </c>
      <c r="T35" s="103">
        <f t="shared" si="39"/>
        <v>0</v>
      </c>
      <c r="U35" s="103">
        <f t="shared" si="39"/>
        <v>0</v>
      </c>
      <c r="V35" s="103">
        <f t="shared" si="39"/>
        <v>0</v>
      </c>
      <c r="W35" s="105">
        <f t="shared" si="39"/>
        <v>180853000</v>
      </c>
      <c r="X35" s="105">
        <f t="shared" si="39"/>
        <v>708147000</v>
      </c>
      <c r="Y35" s="105">
        <f t="shared" si="39"/>
        <v>0</v>
      </c>
      <c r="Z35" s="105">
        <f t="shared" si="39"/>
        <v>889000000</v>
      </c>
    </row>
    <row r="36" spans="1:26" ht="53.25" customHeight="1">
      <c r="A36" s="163"/>
      <c r="B36" s="163"/>
      <c r="C36" s="57" t="s">
        <v>146</v>
      </c>
      <c r="D36" s="57" t="s">
        <v>146</v>
      </c>
      <c r="E36" s="139" t="s">
        <v>166</v>
      </c>
      <c r="F36" s="40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896072685</v>
      </c>
      <c r="L36" s="126"/>
      <c r="M36" s="126"/>
      <c r="N36" s="83">
        <f>SUM(K36:M36)</f>
        <v>896072685</v>
      </c>
      <c r="O36" s="143">
        <f>68552000-5000000</f>
        <v>63552000</v>
      </c>
      <c r="P36" s="94">
        <v>0</v>
      </c>
      <c r="Q36" s="94">
        <v>0</v>
      </c>
      <c r="R36" s="92">
        <f>+O36+P36+Q36</f>
        <v>63552000</v>
      </c>
      <c r="S36" s="143">
        <v>0</v>
      </c>
      <c r="T36" s="27">
        <v>0</v>
      </c>
      <c r="U36" s="27">
        <v>0</v>
      </c>
      <c r="V36" s="28">
        <f>+S36+T36+U36</f>
        <v>0</v>
      </c>
      <c r="W36" s="81">
        <f t="shared" ref="W36" si="40">SUM(K36-O36+S36)</f>
        <v>832520685</v>
      </c>
      <c r="X36" s="81">
        <f t="shared" ref="X36" si="41">SUM(L36-P36+T36)</f>
        <v>0</v>
      </c>
      <c r="Y36" s="81">
        <f t="shared" ref="Y36" si="42">SUM(M36-Q36+U36)</f>
        <v>0</v>
      </c>
      <c r="Z36" s="85">
        <f>W36+X36+Y36</f>
        <v>832520685</v>
      </c>
    </row>
    <row r="37" spans="1:26" ht="53.25" customHeight="1">
      <c r="A37" s="163"/>
      <c r="B37" s="163"/>
      <c r="C37" s="57" t="s">
        <v>146</v>
      </c>
      <c r="D37" s="57" t="s">
        <v>146</v>
      </c>
      <c r="E37" s="139" t="s">
        <v>166</v>
      </c>
      <c r="F37" s="40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43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ref="W37:X37" si="44">SUM(K37-O37+S37)</f>
        <v>315817000</v>
      </c>
      <c r="X37" s="81">
        <f t="shared" si="44"/>
        <v>0</v>
      </c>
      <c r="Y37" s="81">
        <f t="shared" ref="Y37" si="45">SUM(M37-Q37+U37)</f>
        <v>3581000</v>
      </c>
      <c r="Z37" s="85">
        <f t="shared" ref="Z37:Z39" si="46">W37+X37+Y37</f>
        <v>319398000</v>
      </c>
    </row>
    <row r="38" spans="1:26" ht="53.25" customHeight="1">
      <c r="A38" s="163"/>
      <c r="B38" s="163"/>
      <c r="C38" s="57" t="s">
        <v>146</v>
      </c>
      <c r="D38" s="57" t="s">
        <v>146</v>
      </c>
      <c r="E38" s="139" t="s">
        <v>166</v>
      </c>
      <c r="F38" s="40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43"/>
        <v>0</v>
      </c>
      <c r="O38" s="31"/>
      <c r="P38" s="27"/>
      <c r="Q38" s="27"/>
      <c r="R38" s="28"/>
      <c r="S38" s="29"/>
      <c r="T38" s="27"/>
      <c r="U38" s="27"/>
      <c r="V38" s="28">
        <f t="shared" ref="V38:V39" si="47">+S38+T38+U38</f>
        <v>0</v>
      </c>
      <c r="W38" s="81">
        <f t="shared" ref="W38:W39" si="48">SUM(K38-O38+S38)</f>
        <v>0</v>
      </c>
      <c r="X38" s="81">
        <f t="shared" ref="X38:X39" si="49">SUM(L38-P38+T38)</f>
        <v>0</v>
      </c>
      <c r="Y38" s="81">
        <f t="shared" ref="Y38:Y39" si="50">SUM(M38-Q38+U38)</f>
        <v>0</v>
      </c>
      <c r="Z38" s="85">
        <f t="shared" si="46"/>
        <v>0</v>
      </c>
    </row>
    <row r="39" spans="1:26" ht="53.25" customHeight="1">
      <c r="A39" s="163"/>
      <c r="B39" s="163"/>
      <c r="C39" s="57" t="s">
        <v>146</v>
      </c>
      <c r="D39" s="57" t="s">
        <v>146</v>
      </c>
      <c r="E39" s="139" t="s">
        <v>166</v>
      </c>
      <c r="F39" s="40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43"/>
        <v>130000000</v>
      </c>
      <c r="O39" s="31"/>
      <c r="P39" s="27"/>
      <c r="Q39" s="27"/>
      <c r="R39" s="28"/>
      <c r="S39" s="29"/>
      <c r="T39" s="27"/>
      <c r="U39" s="27"/>
      <c r="V39" s="28">
        <f t="shared" si="47"/>
        <v>0</v>
      </c>
      <c r="W39" s="81">
        <f t="shared" si="48"/>
        <v>130000000</v>
      </c>
      <c r="X39" s="81">
        <f t="shared" si="49"/>
        <v>0</v>
      </c>
      <c r="Y39" s="81">
        <f t="shared" si="50"/>
        <v>0</v>
      </c>
      <c r="Z39" s="85">
        <f t="shared" si="46"/>
        <v>130000000</v>
      </c>
    </row>
    <row r="40" spans="1:26" s="21" customFormat="1" ht="12" customHeight="1">
      <c r="A40" s="163"/>
      <c r="B40" s="163"/>
      <c r="C40" s="210" t="s">
        <v>171</v>
      </c>
      <c r="D40" s="210"/>
      <c r="E40" s="210"/>
      <c r="F40" s="210"/>
      <c r="G40" s="210"/>
      <c r="H40" s="210"/>
      <c r="I40" s="210"/>
      <c r="J40" s="210"/>
      <c r="K40" s="102">
        <f>SUM(K36:K39)</f>
        <v>1341889685</v>
      </c>
      <c r="L40" s="102">
        <f t="shared" ref="L40:R40" si="51">SUM(L36:L39)</f>
        <v>0</v>
      </c>
      <c r="M40" s="102">
        <f t="shared" si="51"/>
        <v>3581000</v>
      </c>
      <c r="N40" s="102">
        <f>SUM(N36:N39)</f>
        <v>1345470685</v>
      </c>
      <c r="O40" s="101">
        <f t="shared" si="51"/>
        <v>63552000</v>
      </c>
      <c r="P40" s="101">
        <f>SUM(P36:P39)</f>
        <v>0</v>
      </c>
      <c r="Q40" s="101">
        <f t="shared" si="51"/>
        <v>0</v>
      </c>
      <c r="R40" s="101">
        <f t="shared" si="51"/>
        <v>63552000</v>
      </c>
      <c r="S40" s="101">
        <f>SUM(S36:S39)</f>
        <v>0</v>
      </c>
      <c r="T40" s="101">
        <f>SUM(T36:T39)</f>
        <v>0</v>
      </c>
      <c r="U40" s="101">
        <f t="shared" ref="U40" si="52">SUM(U36:U39)</f>
        <v>0</v>
      </c>
      <c r="V40" s="101">
        <f>SUM(V36:V39)</f>
        <v>0</v>
      </c>
      <c r="W40" s="102">
        <f>SUM(W36:W39)</f>
        <v>1278337685</v>
      </c>
      <c r="X40" s="102">
        <f>SUM(X36:X39)</f>
        <v>0</v>
      </c>
      <c r="Y40" s="102">
        <f>SUM(Y36:Y39)</f>
        <v>3581000</v>
      </c>
      <c r="Z40" s="102">
        <f>SUM(Z36:Z39)</f>
        <v>1281918685</v>
      </c>
    </row>
    <row r="41" spans="1:26" s="22" customFormat="1" ht="24.95" customHeight="1">
      <c r="A41" s="163"/>
      <c r="B41" s="163"/>
      <c r="C41" s="211" t="s">
        <v>147</v>
      </c>
      <c r="D41" s="211"/>
      <c r="E41" s="211"/>
      <c r="F41" s="211"/>
      <c r="G41" s="211"/>
      <c r="H41" s="211"/>
      <c r="I41" s="211"/>
      <c r="J41" s="211"/>
      <c r="K41" s="105">
        <f>K40</f>
        <v>1341889685</v>
      </c>
      <c r="L41" s="105">
        <f>L40</f>
        <v>0</v>
      </c>
      <c r="M41" s="105">
        <f>M40</f>
        <v>3581000</v>
      </c>
      <c r="N41" s="105">
        <f>N40</f>
        <v>1345470685</v>
      </c>
      <c r="O41" s="103">
        <f t="shared" ref="O41:V41" si="53">O40</f>
        <v>63552000</v>
      </c>
      <c r="P41" s="103">
        <f t="shared" si="53"/>
        <v>0</v>
      </c>
      <c r="Q41" s="103">
        <f t="shared" si="53"/>
        <v>0</v>
      </c>
      <c r="R41" s="103">
        <f t="shared" si="53"/>
        <v>63552000</v>
      </c>
      <c r="S41" s="103">
        <f t="shared" si="53"/>
        <v>0</v>
      </c>
      <c r="T41" s="103">
        <f t="shared" si="53"/>
        <v>0</v>
      </c>
      <c r="U41" s="103">
        <f t="shared" si="53"/>
        <v>0</v>
      </c>
      <c r="V41" s="103">
        <f t="shared" si="53"/>
        <v>0</v>
      </c>
      <c r="W41" s="105">
        <f>W40</f>
        <v>1278337685</v>
      </c>
      <c r="X41" s="105">
        <f>X40</f>
        <v>0</v>
      </c>
      <c r="Y41" s="105">
        <f>Y40</f>
        <v>3581000</v>
      </c>
      <c r="Z41" s="105">
        <f>Z40</f>
        <v>1281918685</v>
      </c>
    </row>
    <row r="42" spans="1:26" ht="47.25" customHeight="1">
      <c r="A42" s="163"/>
      <c r="B42" s="204" t="s">
        <v>170</v>
      </c>
      <c r="C42" s="204"/>
      <c r="D42" s="204"/>
      <c r="E42" s="204"/>
      <c r="F42" s="204"/>
      <c r="G42" s="204"/>
      <c r="H42" s="204"/>
      <c r="I42" s="204"/>
      <c r="J42" s="204"/>
      <c r="K42" s="111">
        <f>K35+K41</f>
        <v>1522742685</v>
      </c>
      <c r="L42" s="111">
        <f t="shared" ref="L42:N42" si="54">L35+L41</f>
        <v>708147000</v>
      </c>
      <c r="M42" s="111">
        <f t="shared" si="54"/>
        <v>3581000</v>
      </c>
      <c r="N42" s="111">
        <f t="shared" si="54"/>
        <v>2234470685</v>
      </c>
      <c r="O42" s="110">
        <f t="shared" ref="O42:Q42" si="55">O41+O35+O28+O24+O20+O15</f>
        <v>81552000</v>
      </c>
      <c r="P42" s="110">
        <f t="shared" si="55"/>
        <v>0</v>
      </c>
      <c r="Q42" s="110">
        <f t="shared" si="55"/>
        <v>0</v>
      </c>
      <c r="R42" s="110">
        <f>R41+R35+R28+R24+R20+R15</f>
        <v>81552000</v>
      </c>
      <c r="S42" s="110">
        <f t="shared" ref="S42:V42" si="56">S41+S35+S28+S24+S20+S15</f>
        <v>81552000</v>
      </c>
      <c r="T42" s="110">
        <f t="shared" si="56"/>
        <v>0</v>
      </c>
      <c r="U42" s="110">
        <f t="shared" si="56"/>
        <v>0</v>
      </c>
      <c r="V42" s="110">
        <f t="shared" si="56"/>
        <v>81552000</v>
      </c>
      <c r="W42" s="111">
        <f>W35+W41</f>
        <v>1459190685</v>
      </c>
      <c r="X42" s="111">
        <f t="shared" ref="X42:Z42" si="57">X35+X41</f>
        <v>708147000</v>
      </c>
      <c r="Y42" s="111">
        <f t="shared" si="57"/>
        <v>3581000</v>
      </c>
      <c r="Z42" s="111">
        <f t="shared" si="57"/>
        <v>2170918685</v>
      </c>
    </row>
    <row r="43" spans="1:26" ht="20.100000000000001" customHeight="1">
      <c r="A43" s="205" t="s">
        <v>152</v>
      </c>
      <c r="B43" s="205"/>
      <c r="C43" s="205"/>
      <c r="D43" s="205"/>
      <c r="E43" s="205"/>
      <c r="F43" s="159"/>
      <c r="G43" s="159"/>
      <c r="H43" s="159"/>
      <c r="I43" s="159"/>
      <c r="J43" s="159"/>
      <c r="K43" s="86">
        <f t="shared" ref="K43:Z43" si="58">K29+K42</f>
        <v>2147707134</v>
      </c>
      <c r="L43" s="86">
        <f t="shared" si="58"/>
        <v>708147000</v>
      </c>
      <c r="M43" s="86">
        <f t="shared" si="58"/>
        <v>3581000</v>
      </c>
      <c r="N43" s="86">
        <f t="shared" si="58"/>
        <v>2859435134</v>
      </c>
      <c r="O43" s="64">
        <f t="shared" si="58"/>
        <v>94552000</v>
      </c>
      <c r="P43" s="64">
        <f t="shared" si="58"/>
        <v>0</v>
      </c>
      <c r="Q43" s="64">
        <f t="shared" si="58"/>
        <v>0</v>
      </c>
      <c r="R43" s="64">
        <f t="shared" si="58"/>
        <v>94552000</v>
      </c>
      <c r="S43" s="64">
        <f t="shared" si="58"/>
        <v>81552000</v>
      </c>
      <c r="T43" s="64">
        <f t="shared" si="58"/>
        <v>0</v>
      </c>
      <c r="U43" s="64">
        <f t="shared" si="58"/>
        <v>0</v>
      </c>
      <c r="V43" s="64">
        <f t="shared" si="58"/>
        <v>81552000</v>
      </c>
      <c r="W43" s="86">
        <f t="shared" si="58"/>
        <v>2147707134</v>
      </c>
      <c r="X43" s="86">
        <f t="shared" si="58"/>
        <v>708147000</v>
      </c>
      <c r="Y43" s="86">
        <f t="shared" si="58"/>
        <v>3581000</v>
      </c>
      <c r="Z43" s="86">
        <f t="shared" si="58"/>
        <v>2859435134</v>
      </c>
    </row>
    <row r="44" spans="1:26" ht="30.75" customHeight="1">
      <c r="A44" s="206" t="s">
        <v>174</v>
      </c>
      <c r="B44" s="206"/>
      <c r="C44" s="206"/>
      <c r="D44" s="206"/>
      <c r="E44" s="136"/>
      <c r="F44" s="160" t="s">
        <v>157</v>
      </c>
      <c r="G44" s="160"/>
      <c r="H44" s="160"/>
      <c r="I44" s="160"/>
      <c r="J44" s="160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09"/>
      <c r="B45" s="209"/>
      <c r="C45" s="209"/>
      <c r="D45" s="80"/>
      <c r="E45" s="80"/>
      <c r="F45" s="13"/>
      <c r="G45" s="13"/>
      <c r="H45" s="13"/>
      <c r="I45" s="25"/>
      <c r="J45" s="25"/>
      <c r="K45" s="129"/>
      <c r="L45" s="129"/>
      <c r="N45" s="130" t="s">
        <v>173</v>
      </c>
      <c r="P45" s="108"/>
      <c r="T45" s="108"/>
      <c r="W45" s="77"/>
      <c r="X45" s="16"/>
      <c r="Y45" s="16"/>
      <c r="Z45" s="65" t="str">
        <f>N45</f>
        <v>Versión: 02
FECHA: 27/07/2024</v>
      </c>
    </row>
    <row r="46" spans="1:26" ht="15" customHeight="1">
      <c r="A46" s="151" t="s">
        <v>111</v>
      </c>
      <c r="B46" s="151"/>
      <c r="C46" s="151"/>
      <c r="D46" s="12"/>
      <c r="E46" s="12"/>
      <c r="F46" s="152" t="s">
        <v>112</v>
      </c>
      <c r="G46" s="152"/>
      <c r="H46" s="152"/>
      <c r="I46" s="23"/>
      <c r="J46" s="23"/>
      <c r="K46" s="207" t="s">
        <v>158</v>
      </c>
      <c r="L46" s="207"/>
      <c r="M46" s="131"/>
      <c r="N46" s="131"/>
      <c r="X46" s="208" t="str">
        <f>K46</f>
        <v>MIGUEL LEONARDO CALDERÓN MARÍN</v>
      </c>
      <c r="Y46" s="208"/>
      <c r="Z46" s="208"/>
    </row>
    <row r="47" spans="1:26" s="8" customFormat="1" ht="15" customHeight="1">
      <c r="A47" s="154" t="s">
        <v>78</v>
      </c>
      <c r="B47" s="154"/>
      <c r="C47" s="154"/>
      <c r="F47" s="150" t="s">
        <v>83</v>
      </c>
      <c r="G47" s="150"/>
      <c r="H47" s="150"/>
      <c r="I47" s="24"/>
      <c r="J47" s="24"/>
      <c r="K47" s="202" t="s">
        <v>2</v>
      </c>
      <c r="L47" s="202"/>
      <c r="M47" s="132"/>
      <c r="N47" s="132"/>
      <c r="X47" s="203" t="str">
        <f>K47</f>
        <v>Jefe Oficina Asesora de Planeación</v>
      </c>
      <c r="Y47" s="203"/>
      <c r="Z47" s="203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2">
    <mergeCell ref="A8:B8"/>
    <mergeCell ref="C8:Z8"/>
    <mergeCell ref="A5:B5"/>
    <mergeCell ref="C5:Z5"/>
    <mergeCell ref="A6:B6"/>
    <mergeCell ref="C6:Z6"/>
    <mergeCell ref="A7:B7"/>
    <mergeCell ref="C7:Z7"/>
    <mergeCell ref="A1:C4"/>
    <mergeCell ref="D1:X4"/>
    <mergeCell ref="Y1:Z1"/>
    <mergeCell ref="Y2:Z2"/>
    <mergeCell ref="Y3:Z3"/>
    <mergeCell ref="Y4:Z4"/>
    <mergeCell ref="Z10:Z11"/>
    <mergeCell ref="H10:H11"/>
    <mergeCell ref="I10:I11"/>
    <mergeCell ref="J10:J11"/>
    <mergeCell ref="K10:M10"/>
    <mergeCell ref="N10:N11"/>
    <mergeCell ref="R10:R11"/>
    <mergeCell ref="S10:U10"/>
    <mergeCell ref="V10:V11"/>
    <mergeCell ref="W10:Y10"/>
    <mergeCell ref="O10:Q10"/>
    <mergeCell ref="A10:A11"/>
    <mergeCell ref="B10:B11"/>
    <mergeCell ref="C10:C11"/>
    <mergeCell ref="D10:D11"/>
    <mergeCell ref="F10:F11"/>
    <mergeCell ref="E10:E11"/>
    <mergeCell ref="C34:J34"/>
    <mergeCell ref="C35:J35"/>
    <mergeCell ref="C40:J40"/>
    <mergeCell ref="C41:J41"/>
    <mergeCell ref="A12:A29"/>
    <mergeCell ref="C14:J14"/>
    <mergeCell ref="C23:J23"/>
    <mergeCell ref="C24:J24"/>
    <mergeCell ref="B29:J29"/>
    <mergeCell ref="C20:J20"/>
    <mergeCell ref="C15:J15"/>
    <mergeCell ref="C19:J19"/>
    <mergeCell ref="C27:J27"/>
    <mergeCell ref="C28:J28"/>
    <mergeCell ref="B12:B28"/>
    <mergeCell ref="G10:G11"/>
    <mergeCell ref="A47:C47"/>
    <mergeCell ref="F47:H47"/>
    <mergeCell ref="K47:L47"/>
    <mergeCell ref="X47:Z47"/>
    <mergeCell ref="B42:J42"/>
    <mergeCell ref="A43:J43"/>
    <mergeCell ref="A44:D44"/>
    <mergeCell ref="F44:J44"/>
    <mergeCell ref="A46:C46"/>
    <mergeCell ref="F46:H46"/>
    <mergeCell ref="K46:L46"/>
    <mergeCell ref="X46:Z46"/>
    <mergeCell ref="A30:A42"/>
    <mergeCell ref="A45:C45"/>
    <mergeCell ref="B30:B41"/>
  </mergeCells>
  <printOptions horizontalCentered="1"/>
  <pageMargins left="0.11811023622047245" right="0.31496062992125984" top="0.35433070866141736" bottom="0.15748031496062992" header="0.31496062992125984" footer="0.31496062992125984"/>
  <pageSetup paperSize="41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tabSelected="1" view="pageBreakPreview" topLeftCell="A10" zoomScale="80" zoomScaleNormal="89" zoomScaleSheetLayoutView="80" workbookViewId="0">
      <pane xSplit="2" ySplit="2" topLeftCell="J30" activePane="bottomRight" state="frozen"/>
      <selection activeCell="A10" sqref="A10"/>
      <selection pane="topRight" activeCell="C10" sqref="C10"/>
      <selection pane="bottomLeft" activeCell="A12" sqref="A12"/>
      <selection pane="bottomRight" activeCell="J33" sqref="J33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customWidth="1"/>
    <col min="12" max="12" width="17.42578125" style="116" customWidth="1"/>
    <col min="13" max="13" width="14.42578125" style="116" customWidth="1"/>
    <col min="14" max="14" width="20.5703125" style="116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86"/>
      <c r="B1" s="187"/>
      <c r="C1" s="188"/>
      <c r="D1" s="195" t="s">
        <v>120</v>
      </c>
      <c r="E1" s="221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7"/>
      <c r="Y1" s="199" t="s">
        <v>16</v>
      </c>
      <c r="Z1" s="200"/>
    </row>
    <row r="2" spans="1:26" s="2" customFormat="1" ht="12.75" customHeight="1">
      <c r="A2" s="189"/>
      <c r="B2" s="190"/>
      <c r="C2" s="191"/>
      <c r="D2" s="195"/>
      <c r="E2" s="221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7"/>
      <c r="Y2" s="199" t="s">
        <v>159</v>
      </c>
      <c r="Z2" s="200"/>
    </row>
    <row r="3" spans="1:26" s="2" customFormat="1" ht="12" customHeight="1">
      <c r="A3" s="189"/>
      <c r="B3" s="190"/>
      <c r="C3" s="191"/>
      <c r="D3" s="195"/>
      <c r="E3" s="221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7"/>
      <c r="Y3" s="199" t="s">
        <v>167</v>
      </c>
      <c r="Z3" s="200"/>
    </row>
    <row r="4" spans="1:26" s="2" customFormat="1" ht="14.25" customHeight="1">
      <c r="A4" s="192"/>
      <c r="B4" s="193"/>
      <c r="C4" s="194"/>
      <c r="D4" s="195"/>
      <c r="E4" s="221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7"/>
      <c r="Y4" s="201" t="s">
        <v>17</v>
      </c>
      <c r="Z4" s="201"/>
    </row>
    <row r="5" spans="1:26" ht="12.75" customHeight="1">
      <c r="A5" s="198" t="s">
        <v>18</v>
      </c>
      <c r="B5" s="198"/>
      <c r="C5" s="171" t="s">
        <v>113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3"/>
    </row>
    <row r="6" spans="1:26" ht="11.25" customHeight="1">
      <c r="A6" s="198" t="s">
        <v>115</v>
      </c>
      <c r="B6" s="198"/>
      <c r="C6" s="171" t="s">
        <v>114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3"/>
    </row>
    <row r="7" spans="1:26" ht="12.75" customHeight="1">
      <c r="A7" s="222" t="s">
        <v>116</v>
      </c>
      <c r="B7" s="222"/>
      <c r="C7" s="171" t="s">
        <v>118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3"/>
    </row>
    <row r="8" spans="1:26" ht="20.45" customHeight="1">
      <c r="A8" s="222" t="s">
        <v>117</v>
      </c>
      <c r="B8" s="222"/>
      <c r="C8" s="171" t="s">
        <v>156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3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68" t="s">
        <v>23</v>
      </c>
      <c r="B10" s="168" t="s">
        <v>24</v>
      </c>
      <c r="C10" s="168" t="s">
        <v>25</v>
      </c>
      <c r="D10" s="168" t="s">
        <v>109</v>
      </c>
      <c r="E10" s="168" t="s">
        <v>160</v>
      </c>
      <c r="F10" s="168" t="s">
        <v>42</v>
      </c>
      <c r="G10" s="168" t="s">
        <v>110</v>
      </c>
      <c r="H10" s="168" t="s">
        <v>43</v>
      </c>
      <c r="I10" s="168" t="s">
        <v>45</v>
      </c>
      <c r="J10" s="168" t="s">
        <v>26</v>
      </c>
      <c r="K10" s="216" t="s">
        <v>27</v>
      </c>
      <c r="L10" s="217"/>
      <c r="M10" s="218"/>
      <c r="N10" s="219" t="s">
        <v>28</v>
      </c>
      <c r="O10" s="166" t="s">
        <v>39</v>
      </c>
      <c r="P10" s="166"/>
      <c r="Q10" s="166"/>
      <c r="R10" s="166" t="s">
        <v>28</v>
      </c>
      <c r="S10" s="176" t="s">
        <v>40</v>
      </c>
      <c r="T10" s="176"/>
      <c r="U10" s="176"/>
      <c r="V10" s="176" t="s">
        <v>28</v>
      </c>
      <c r="W10" s="178" t="s">
        <v>27</v>
      </c>
      <c r="X10" s="179"/>
      <c r="Y10" s="180"/>
      <c r="Z10" s="181" t="s">
        <v>28</v>
      </c>
    </row>
    <row r="11" spans="1:26" ht="33" customHeight="1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17" t="s">
        <v>0</v>
      </c>
      <c r="L11" s="117" t="s">
        <v>29</v>
      </c>
      <c r="M11" s="118" t="s">
        <v>30</v>
      </c>
      <c r="N11" s="220"/>
      <c r="O11" s="34" t="s">
        <v>0</v>
      </c>
      <c r="P11" s="34" t="s">
        <v>29</v>
      </c>
      <c r="Q11" s="34" t="s">
        <v>30</v>
      </c>
      <c r="R11" s="167"/>
      <c r="S11" s="35" t="s">
        <v>0</v>
      </c>
      <c r="T11" s="35" t="s">
        <v>29</v>
      </c>
      <c r="U11" s="35" t="s">
        <v>30</v>
      </c>
      <c r="V11" s="177"/>
      <c r="W11" s="36" t="s">
        <v>0</v>
      </c>
      <c r="X11" s="36" t="s">
        <v>29</v>
      </c>
      <c r="Y11" s="37" t="s">
        <v>30</v>
      </c>
      <c r="Z11" s="182"/>
    </row>
    <row r="12" spans="1:26" ht="56.25" customHeight="1">
      <c r="A12" s="163" t="s">
        <v>119</v>
      </c>
      <c r="B12" s="213" t="s">
        <v>168</v>
      </c>
      <c r="C12" s="32" t="s">
        <v>121</v>
      </c>
      <c r="D12" s="32" t="s">
        <v>123</v>
      </c>
      <c r="E12" s="144" t="s">
        <v>161</v>
      </c>
      <c r="F12" s="145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105000000</v>
      </c>
      <c r="L12" s="82"/>
      <c r="M12" s="82"/>
      <c r="N12" s="83">
        <f>SUM(K12:M12)</f>
        <v>105000000</v>
      </c>
      <c r="O12" s="143">
        <v>0</v>
      </c>
      <c r="P12" s="27">
        <v>0</v>
      </c>
      <c r="Q12" s="27">
        <v>0</v>
      </c>
      <c r="R12" s="28">
        <f>+O12+P12+Q12</f>
        <v>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Y13" si="0">SUM(L12-P12+T12)</f>
        <v>0</v>
      </c>
      <c r="Y12" s="81">
        <f t="shared" si="0"/>
        <v>0</v>
      </c>
      <c r="Z12" s="83">
        <f>SUM(W12:Y12)</f>
        <v>105000000</v>
      </c>
    </row>
    <row r="13" spans="1:26" ht="56.25" customHeight="1">
      <c r="A13" s="163"/>
      <c r="B13" s="214"/>
      <c r="C13" s="32" t="s">
        <v>121</v>
      </c>
      <c r="D13" s="32" t="s">
        <v>123</v>
      </c>
      <c r="E13" s="144" t="s">
        <v>161</v>
      </c>
      <c r="F13" s="145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48000000</v>
      </c>
      <c r="X13" s="81">
        <f t="shared" si="0"/>
        <v>0</v>
      </c>
      <c r="Y13" s="81">
        <f t="shared" si="0"/>
        <v>0</v>
      </c>
      <c r="Z13" s="83">
        <f>SUM(W13:Y13)</f>
        <v>48000000</v>
      </c>
    </row>
    <row r="14" spans="1:26" s="20" customFormat="1" ht="12" customHeight="1">
      <c r="A14" s="163"/>
      <c r="B14" s="214"/>
      <c r="C14" s="210" t="s">
        <v>154</v>
      </c>
      <c r="D14" s="210"/>
      <c r="E14" s="210"/>
      <c r="F14" s="210"/>
      <c r="G14" s="210"/>
      <c r="H14" s="210"/>
      <c r="I14" s="210"/>
      <c r="J14" s="210"/>
      <c r="K14" s="102">
        <f>SUM(K12:K13)</f>
        <v>153000000</v>
      </c>
      <c r="L14" s="102">
        <f t="shared" ref="L14:N14" si="3">SUM(L12:L13)</f>
        <v>0</v>
      </c>
      <c r="M14" s="102">
        <f t="shared" si="3"/>
        <v>0</v>
      </c>
      <c r="N14" s="102">
        <f t="shared" si="3"/>
        <v>153000000</v>
      </c>
      <c r="O14" s="101">
        <f>SUM(O12:O13)</f>
        <v>0</v>
      </c>
      <c r="P14" s="101">
        <f>SUM(P12:P13)</f>
        <v>0</v>
      </c>
      <c r="Q14" s="101">
        <f t="shared" ref="Q14:Z14" si="4">SUM(Q12:Q13)</f>
        <v>0</v>
      </c>
      <c r="R14" s="101">
        <f>SUM(R12:R13)</f>
        <v>0</v>
      </c>
      <c r="S14" s="101">
        <f>SUM(S12:S13)</f>
        <v>0</v>
      </c>
      <c r="T14" s="101">
        <f>SUM(T12:T13)</f>
        <v>0</v>
      </c>
      <c r="U14" s="101">
        <f t="shared" si="4"/>
        <v>0</v>
      </c>
      <c r="V14" s="101">
        <f>SUM(V12:V13)</f>
        <v>0</v>
      </c>
      <c r="W14" s="89">
        <f>SUM(W12:W13)</f>
        <v>153000000</v>
      </c>
      <c r="X14" s="102">
        <f t="shared" si="4"/>
        <v>0</v>
      </c>
      <c r="Y14" s="102">
        <f t="shared" si="4"/>
        <v>0</v>
      </c>
      <c r="Z14" s="102">
        <f t="shared" si="4"/>
        <v>153000000</v>
      </c>
    </row>
    <row r="15" spans="1:26" s="22" customFormat="1" ht="24.95" customHeight="1">
      <c r="A15" s="163"/>
      <c r="B15" s="214"/>
      <c r="C15" s="211" t="s">
        <v>124</v>
      </c>
      <c r="D15" s="211"/>
      <c r="E15" s="211"/>
      <c r="F15" s="211"/>
      <c r="G15" s="211"/>
      <c r="H15" s="211"/>
      <c r="I15" s="211"/>
      <c r="J15" s="211"/>
      <c r="K15" s="105">
        <f>K14</f>
        <v>153000000</v>
      </c>
      <c r="L15" s="105">
        <f t="shared" ref="L15:V15" si="5">L14</f>
        <v>0</v>
      </c>
      <c r="M15" s="105">
        <f t="shared" si="5"/>
        <v>0</v>
      </c>
      <c r="N15" s="105">
        <f t="shared" si="5"/>
        <v>153000000</v>
      </c>
      <c r="O15" s="103">
        <f t="shared" si="5"/>
        <v>0</v>
      </c>
      <c r="P15" s="103">
        <f t="shared" si="5"/>
        <v>0</v>
      </c>
      <c r="Q15" s="103">
        <f t="shared" si="5"/>
        <v>0</v>
      </c>
      <c r="R15" s="103">
        <f t="shared" si="5"/>
        <v>0</v>
      </c>
      <c r="S15" s="103">
        <f t="shared" si="5"/>
        <v>0</v>
      </c>
      <c r="T15" s="103">
        <f t="shared" si="5"/>
        <v>0</v>
      </c>
      <c r="U15" s="103">
        <f t="shared" si="5"/>
        <v>0</v>
      </c>
      <c r="V15" s="103">
        <f t="shared" si="5"/>
        <v>0</v>
      </c>
      <c r="W15" s="104">
        <f>W14</f>
        <v>153000000</v>
      </c>
      <c r="X15" s="104">
        <f t="shared" ref="X15:Z15" si="6">X14</f>
        <v>0</v>
      </c>
      <c r="Y15" s="104">
        <f t="shared" si="6"/>
        <v>0</v>
      </c>
      <c r="Z15" s="104">
        <f t="shared" si="6"/>
        <v>153000000</v>
      </c>
    </row>
    <row r="16" spans="1:26" ht="56.25" customHeight="1">
      <c r="A16" s="163"/>
      <c r="B16" s="214"/>
      <c r="C16" s="32" t="s">
        <v>125</v>
      </c>
      <c r="D16" s="32" t="s">
        <v>125</v>
      </c>
      <c r="E16" s="144" t="s">
        <v>162</v>
      </c>
      <c r="F16" s="145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7">+S16+T16+U16</f>
        <v>0</v>
      </c>
      <c r="W16" s="82">
        <f t="shared" ref="W16:Y18" si="8">SUM(K16-O16+S16)</f>
        <v>0</v>
      </c>
      <c r="X16" s="82">
        <f t="shared" si="8"/>
        <v>0</v>
      </c>
      <c r="Y16" s="82">
        <f t="shared" si="8"/>
        <v>0</v>
      </c>
      <c r="Z16" s="84">
        <f>W16+X16+Y16</f>
        <v>0</v>
      </c>
    </row>
    <row r="17" spans="1:26" ht="56.25" customHeight="1">
      <c r="A17" s="163"/>
      <c r="B17" s="214"/>
      <c r="C17" s="32" t="s">
        <v>125</v>
      </c>
      <c r="D17" s="32" t="s">
        <v>125</v>
      </c>
      <c r="E17" s="144" t="s">
        <v>162</v>
      </c>
      <c r="F17" s="145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v>64000000</v>
      </c>
      <c r="L17" s="82"/>
      <c r="M17" s="82"/>
      <c r="N17" s="83">
        <f>SUM(K17:M17)</f>
        <v>64000000</v>
      </c>
      <c r="O17" s="143">
        <v>0</v>
      </c>
      <c r="P17" s="27"/>
      <c r="Q17" s="27"/>
      <c r="R17" s="28">
        <f>+O17+P17+Q17</f>
        <v>0</v>
      </c>
      <c r="S17" s="29"/>
      <c r="T17" s="27">
        <v>0</v>
      </c>
      <c r="U17" s="27"/>
      <c r="V17" s="28">
        <f t="shared" si="7"/>
        <v>0</v>
      </c>
      <c r="W17" s="82">
        <f t="shared" si="8"/>
        <v>64000000</v>
      </c>
      <c r="X17" s="82">
        <f t="shared" si="8"/>
        <v>0</v>
      </c>
      <c r="Y17" s="82">
        <f t="shared" si="8"/>
        <v>0</v>
      </c>
      <c r="Z17" s="84">
        <f>W17+X17+Y17</f>
        <v>64000000</v>
      </c>
    </row>
    <row r="18" spans="1:26" ht="56.25" customHeight="1">
      <c r="A18" s="163"/>
      <c r="B18" s="214"/>
      <c r="C18" s="32" t="s">
        <v>125</v>
      </c>
      <c r="D18" s="32" t="s">
        <v>125</v>
      </c>
      <c r="E18" s="144" t="s">
        <v>162</v>
      </c>
      <c r="F18" s="145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8"/>
        <v>0</v>
      </c>
      <c r="X18" s="82">
        <f t="shared" si="8"/>
        <v>0</v>
      </c>
      <c r="Y18" s="82">
        <f t="shared" si="8"/>
        <v>0</v>
      </c>
      <c r="Z18" s="84">
        <f>W18+X18+Y18</f>
        <v>0</v>
      </c>
    </row>
    <row r="19" spans="1:26" s="21" customFormat="1" ht="12" customHeight="1">
      <c r="A19" s="163"/>
      <c r="B19" s="214"/>
      <c r="C19" s="210" t="s">
        <v>129</v>
      </c>
      <c r="D19" s="210"/>
      <c r="E19" s="210"/>
      <c r="F19" s="210"/>
      <c r="G19" s="210"/>
      <c r="H19" s="210"/>
      <c r="I19" s="210"/>
      <c r="J19" s="210"/>
      <c r="K19" s="102">
        <f>SUM(K16:K18)</f>
        <v>64000000</v>
      </c>
      <c r="L19" s="102">
        <f t="shared" ref="L19:N19" si="9">SUM(L16:L18)</f>
        <v>0</v>
      </c>
      <c r="M19" s="102">
        <f t="shared" si="9"/>
        <v>0</v>
      </c>
      <c r="N19" s="102">
        <f t="shared" si="9"/>
        <v>64000000</v>
      </c>
      <c r="O19" s="101">
        <f>SUM(O16:O18)</f>
        <v>0</v>
      </c>
      <c r="P19" s="101">
        <f t="shared" ref="P19:V19" si="10">SUM(P16:P18)</f>
        <v>0</v>
      </c>
      <c r="Q19" s="101">
        <f t="shared" si="10"/>
        <v>0</v>
      </c>
      <c r="R19" s="101">
        <f t="shared" si="10"/>
        <v>0</v>
      </c>
      <c r="S19" s="101">
        <f t="shared" si="10"/>
        <v>0</v>
      </c>
      <c r="T19" s="101">
        <f t="shared" si="10"/>
        <v>0</v>
      </c>
      <c r="U19" s="101">
        <f t="shared" si="10"/>
        <v>0</v>
      </c>
      <c r="V19" s="101">
        <f t="shared" si="10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63"/>
      <c r="B20" s="214"/>
      <c r="C20" s="211" t="s">
        <v>128</v>
      </c>
      <c r="D20" s="211"/>
      <c r="E20" s="211"/>
      <c r="F20" s="211"/>
      <c r="G20" s="211"/>
      <c r="H20" s="211"/>
      <c r="I20" s="211"/>
      <c r="J20" s="211"/>
      <c r="K20" s="105">
        <f>K19</f>
        <v>64000000</v>
      </c>
      <c r="L20" s="105">
        <f>L19</f>
        <v>0</v>
      </c>
      <c r="M20" s="105">
        <f t="shared" ref="M20:Z20" si="11">M19</f>
        <v>0</v>
      </c>
      <c r="N20" s="105">
        <f t="shared" si="11"/>
        <v>64000000</v>
      </c>
      <c r="O20" s="103">
        <f t="shared" si="11"/>
        <v>0</v>
      </c>
      <c r="P20" s="103">
        <f t="shared" si="11"/>
        <v>0</v>
      </c>
      <c r="Q20" s="103">
        <f t="shared" si="11"/>
        <v>0</v>
      </c>
      <c r="R20" s="103">
        <f t="shared" si="11"/>
        <v>0</v>
      </c>
      <c r="S20" s="103">
        <f t="shared" si="11"/>
        <v>0</v>
      </c>
      <c r="T20" s="103">
        <f t="shared" si="11"/>
        <v>0</v>
      </c>
      <c r="U20" s="103">
        <f t="shared" si="11"/>
        <v>0</v>
      </c>
      <c r="V20" s="103">
        <f t="shared" si="11"/>
        <v>0</v>
      </c>
      <c r="W20" s="103">
        <f t="shared" si="11"/>
        <v>64000000</v>
      </c>
      <c r="X20" s="103">
        <f t="shared" si="11"/>
        <v>0</v>
      </c>
      <c r="Y20" s="103">
        <f t="shared" si="11"/>
        <v>0</v>
      </c>
      <c r="Z20" s="103">
        <f t="shared" si="11"/>
        <v>64000000</v>
      </c>
    </row>
    <row r="21" spans="1:26" ht="54.95" customHeight="1">
      <c r="A21" s="163"/>
      <c r="B21" s="214"/>
      <c r="C21" s="51" t="s">
        <v>130</v>
      </c>
      <c r="D21" s="51" t="s">
        <v>133</v>
      </c>
      <c r="E21" s="144" t="s">
        <v>163</v>
      </c>
      <c r="F21" s="145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2">SUM(K21:M21)</f>
        <v>0</v>
      </c>
      <c r="O21" s="26"/>
      <c r="P21" s="27">
        <v>0</v>
      </c>
      <c r="Q21" s="27"/>
      <c r="R21" s="28">
        <f t="shared" ref="R21:R22" si="13">+O21+P21+Q21</f>
        <v>0</v>
      </c>
      <c r="S21" s="29"/>
      <c r="T21" s="27"/>
      <c r="U21" s="27"/>
      <c r="V21" s="28"/>
      <c r="W21" s="82">
        <f t="shared" ref="W21:Y22" si="14">SUM(K21-O21+S21)</f>
        <v>0</v>
      </c>
      <c r="X21" s="82">
        <f t="shared" si="14"/>
        <v>0</v>
      </c>
      <c r="Y21" s="82">
        <f t="shared" si="14"/>
        <v>0</v>
      </c>
      <c r="Z21" s="84">
        <f>W21+X21+Y21</f>
        <v>0</v>
      </c>
    </row>
    <row r="22" spans="1:26" ht="54.95" customHeight="1">
      <c r="A22" s="163"/>
      <c r="B22" s="214"/>
      <c r="C22" s="51" t="s">
        <v>130</v>
      </c>
      <c r="D22" s="51" t="s">
        <v>133</v>
      </c>
      <c r="E22" s="144" t="s">
        <v>163</v>
      </c>
      <c r="F22" s="145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2"/>
        <v>0</v>
      </c>
      <c r="O22" s="26">
        <v>0</v>
      </c>
      <c r="P22" s="27">
        <v>0</v>
      </c>
      <c r="Q22" s="27"/>
      <c r="R22" s="28">
        <f t="shared" si="13"/>
        <v>0</v>
      </c>
      <c r="S22" s="29"/>
      <c r="T22" s="27"/>
      <c r="U22" s="27"/>
      <c r="V22" s="28"/>
      <c r="W22" s="82">
        <f t="shared" si="14"/>
        <v>0</v>
      </c>
      <c r="X22" s="82">
        <f t="shared" si="14"/>
        <v>0</v>
      </c>
      <c r="Y22" s="82">
        <f t="shared" si="14"/>
        <v>0</v>
      </c>
      <c r="Z22" s="84">
        <f t="shared" ref="Z22" si="15">W22+X22+Y22</f>
        <v>0</v>
      </c>
    </row>
    <row r="23" spans="1:26" s="21" customFormat="1" ht="12" customHeight="1">
      <c r="A23" s="163"/>
      <c r="B23" s="214"/>
      <c r="C23" s="210" t="s">
        <v>136</v>
      </c>
      <c r="D23" s="210"/>
      <c r="E23" s="210"/>
      <c r="F23" s="210"/>
      <c r="G23" s="210"/>
      <c r="H23" s="210"/>
      <c r="I23" s="210"/>
      <c r="J23" s="210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6">SUM(P21:P22)</f>
        <v>0</v>
      </c>
      <c r="Q23" s="101">
        <f t="shared" si="16"/>
        <v>0</v>
      </c>
      <c r="R23" s="101">
        <f t="shared" si="16"/>
        <v>0</v>
      </c>
      <c r="S23" s="101">
        <f t="shared" si="16"/>
        <v>0</v>
      </c>
      <c r="T23" s="101">
        <f t="shared" si="16"/>
        <v>0</v>
      </c>
      <c r="U23" s="101">
        <f t="shared" si="16"/>
        <v>0</v>
      </c>
      <c r="V23" s="101">
        <f t="shared" si="16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63"/>
      <c r="B24" s="214"/>
      <c r="C24" s="211" t="s">
        <v>135</v>
      </c>
      <c r="D24" s="211"/>
      <c r="E24" s="211"/>
      <c r="F24" s="211"/>
      <c r="G24" s="211"/>
      <c r="H24" s="211"/>
      <c r="I24" s="211"/>
      <c r="J24" s="211"/>
      <c r="K24" s="105">
        <f>SUM(K23)</f>
        <v>0</v>
      </c>
      <c r="L24" s="105">
        <f t="shared" ref="L24:Z24" si="17">SUM(L23)</f>
        <v>0</v>
      </c>
      <c r="M24" s="105">
        <f t="shared" si="17"/>
        <v>0</v>
      </c>
      <c r="N24" s="105">
        <f t="shared" si="17"/>
        <v>0</v>
      </c>
      <c r="O24" s="103">
        <f t="shared" si="17"/>
        <v>0</v>
      </c>
      <c r="P24" s="103">
        <f t="shared" si="17"/>
        <v>0</v>
      </c>
      <c r="Q24" s="103">
        <f t="shared" si="17"/>
        <v>0</v>
      </c>
      <c r="R24" s="103">
        <f t="shared" si="17"/>
        <v>0</v>
      </c>
      <c r="S24" s="103">
        <f t="shared" si="17"/>
        <v>0</v>
      </c>
      <c r="T24" s="103">
        <f t="shared" si="17"/>
        <v>0</v>
      </c>
      <c r="U24" s="103">
        <f t="shared" si="17"/>
        <v>0</v>
      </c>
      <c r="V24" s="103">
        <f t="shared" si="17"/>
        <v>0</v>
      </c>
      <c r="W24" s="105">
        <f>SUM(W23)</f>
        <v>0</v>
      </c>
      <c r="X24" s="105">
        <f t="shared" si="17"/>
        <v>0</v>
      </c>
      <c r="Y24" s="105">
        <f t="shared" si="17"/>
        <v>0</v>
      </c>
      <c r="Z24" s="105">
        <f t="shared" si="17"/>
        <v>0</v>
      </c>
    </row>
    <row r="25" spans="1:26" s="98" customFormat="1" ht="54.95" customHeight="1">
      <c r="A25" s="163"/>
      <c r="B25" s="214"/>
      <c r="C25" s="90" t="s">
        <v>137</v>
      </c>
      <c r="D25" s="90" t="s">
        <v>137</v>
      </c>
      <c r="E25" s="146" t="s">
        <v>164</v>
      </c>
      <c r="F25" s="147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386516449</v>
      </c>
      <c r="L25" s="122"/>
      <c r="M25" s="122"/>
      <c r="N25" s="122">
        <f t="shared" ref="N25:N26" si="18">SUM(K25:M25)</f>
        <v>386516449</v>
      </c>
      <c r="O25" s="93"/>
      <c r="P25" s="94">
        <v>0</v>
      </c>
      <c r="Q25" s="94"/>
      <c r="R25" s="92">
        <f t="shared" ref="R25:R26" si="19">+O25+P25+Q25</f>
        <v>0</v>
      </c>
      <c r="S25" s="143">
        <v>0</v>
      </c>
      <c r="T25" s="94"/>
      <c r="U25" s="94"/>
      <c r="V25" s="92">
        <f>SUM(S25:U25)</f>
        <v>0</v>
      </c>
      <c r="W25" s="96">
        <f t="shared" ref="W25:Y26" si="20">SUM(K25-O25+S25)</f>
        <v>386516449</v>
      </c>
      <c r="X25" s="96">
        <f t="shared" si="20"/>
        <v>0</v>
      </c>
      <c r="Y25" s="96">
        <f t="shared" si="20"/>
        <v>0</v>
      </c>
      <c r="Z25" s="97">
        <f>W25+X25+Y25</f>
        <v>386516449</v>
      </c>
    </row>
    <row r="26" spans="1:26" s="98" customFormat="1" ht="54.95" customHeight="1">
      <c r="A26" s="163"/>
      <c r="B26" s="214"/>
      <c r="C26" s="90" t="s">
        <v>137</v>
      </c>
      <c r="D26" s="90" t="s">
        <v>137</v>
      </c>
      <c r="E26" s="146" t="s">
        <v>164</v>
      </c>
      <c r="F26" s="147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85000000</v>
      </c>
      <c r="L26" s="122"/>
      <c r="M26" s="122">
        <v>0</v>
      </c>
      <c r="N26" s="122">
        <f t="shared" si="18"/>
        <v>85000000</v>
      </c>
      <c r="O26" s="143">
        <v>0</v>
      </c>
      <c r="P26" s="94">
        <v>0</v>
      </c>
      <c r="Q26" s="94"/>
      <c r="R26" s="92">
        <f t="shared" si="19"/>
        <v>0</v>
      </c>
      <c r="S26" s="95"/>
      <c r="T26" s="94"/>
      <c r="U26" s="94"/>
      <c r="V26" s="92">
        <f>SUM(S26:U26)</f>
        <v>0</v>
      </c>
      <c r="W26" s="96">
        <f t="shared" si="20"/>
        <v>85000000</v>
      </c>
      <c r="X26" s="96">
        <f t="shared" si="20"/>
        <v>0</v>
      </c>
      <c r="Y26" s="96">
        <f t="shared" si="20"/>
        <v>0</v>
      </c>
      <c r="Z26" s="97">
        <f t="shared" ref="Z26" si="21">W26+X26+Y26</f>
        <v>85000000</v>
      </c>
    </row>
    <row r="27" spans="1:26" s="21" customFormat="1" ht="12" customHeight="1">
      <c r="A27" s="163"/>
      <c r="B27" s="214"/>
      <c r="C27" s="210" t="s">
        <v>139</v>
      </c>
      <c r="D27" s="210"/>
      <c r="E27" s="210"/>
      <c r="F27" s="210"/>
      <c r="G27" s="210"/>
      <c r="H27" s="210"/>
      <c r="I27" s="210"/>
      <c r="J27" s="210"/>
      <c r="K27" s="102">
        <f t="shared" ref="K27:V27" si="22">SUM(K25:K26)</f>
        <v>471516449</v>
      </c>
      <c r="L27" s="102">
        <f t="shared" si="22"/>
        <v>0</v>
      </c>
      <c r="M27" s="102">
        <f t="shared" si="22"/>
        <v>0</v>
      </c>
      <c r="N27" s="102">
        <f t="shared" si="22"/>
        <v>471516449</v>
      </c>
      <c r="O27" s="101">
        <f t="shared" si="22"/>
        <v>0</v>
      </c>
      <c r="P27" s="101">
        <f t="shared" si="22"/>
        <v>0</v>
      </c>
      <c r="Q27" s="101">
        <f t="shared" si="22"/>
        <v>0</v>
      </c>
      <c r="R27" s="101">
        <f t="shared" si="22"/>
        <v>0</v>
      </c>
      <c r="S27" s="101">
        <f t="shared" si="22"/>
        <v>0</v>
      </c>
      <c r="T27" s="101">
        <f t="shared" si="22"/>
        <v>0</v>
      </c>
      <c r="U27" s="101">
        <f t="shared" si="22"/>
        <v>0</v>
      </c>
      <c r="V27" s="101">
        <f t="shared" si="22"/>
        <v>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163"/>
      <c r="B28" s="215"/>
      <c r="C28" s="211" t="s">
        <v>140</v>
      </c>
      <c r="D28" s="211"/>
      <c r="E28" s="211"/>
      <c r="F28" s="211"/>
      <c r="G28" s="211"/>
      <c r="H28" s="211"/>
      <c r="I28" s="211"/>
      <c r="J28" s="211"/>
      <c r="K28" s="105">
        <f>SUM(K27)</f>
        <v>471516449</v>
      </c>
      <c r="L28" s="105">
        <f t="shared" ref="L28:V28" si="23">SUM(L27)</f>
        <v>0</v>
      </c>
      <c r="M28" s="105">
        <f t="shared" si="23"/>
        <v>0</v>
      </c>
      <c r="N28" s="105">
        <f t="shared" si="23"/>
        <v>471516449</v>
      </c>
      <c r="O28" s="103">
        <f t="shared" si="23"/>
        <v>0</v>
      </c>
      <c r="P28" s="103">
        <f t="shared" si="23"/>
        <v>0</v>
      </c>
      <c r="Q28" s="103">
        <f t="shared" si="23"/>
        <v>0</v>
      </c>
      <c r="R28" s="103">
        <f t="shared" si="23"/>
        <v>0</v>
      </c>
      <c r="S28" s="103">
        <f t="shared" si="23"/>
        <v>0</v>
      </c>
      <c r="T28" s="103">
        <f t="shared" si="23"/>
        <v>0</v>
      </c>
      <c r="U28" s="103">
        <f t="shared" si="23"/>
        <v>0</v>
      </c>
      <c r="V28" s="103">
        <f t="shared" si="23"/>
        <v>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163"/>
      <c r="B29" s="212" t="s">
        <v>169</v>
      </c>
      <c r="C29" s="212"/>
      <c r="D29" s="212"/>
      <c r="E29" s="212"/>
      <c r="F29" s="212"/>
      <c r="G29" s="212"/>
      <c r="H29" s="212"/>
      <c r="I29" s="212"/>
      <c r="J29" s="212"/>
      <c r="K29" s="107">
        <f>K15+K20+K24+K28</f>
        <v>688516449</v>
      </c>
      <c r="L29" s="107">
        <f t="shared" ref="L29:M29" si="24">L15+L20+L24+L28</f>
        <v>0</v>
      </c>
      <c r="M29" s="107">
        <f t="shared" si="24"/>
        <v>0</v>
      </c>
      <c r="N29" s="107">
        <f>N15+N20+N24+N28</f>
        <v>688516449</v>
      </c>
      <c r="O29" s="106">
        <f t="shared" ref="O29:V29" si="25">O15+O20+O24</f>
        <v>0</v>
      </c>
      <c r="P29" s="106">
        <f t="shared" si="25"/>
        <v>0</v>
      </c>
      <c r="Q29" s="106">
        <f t="shared" si="25"/>
        <v>0</v>
      </c>
      <c r="R29" s="106">
        <f t="shared" si="25"/>
        <v>0</v>
      </c>
      <c r="S29" s="106">
        <f t="shared" si="25"/>
        <v>0</v>
      </c>
      <c r="T29" s="106">
        <f t="shared" si="25"/>
        <v>0</v>
      </c>
      <c r="U29" s="106">
        <f t="shared" si="25"/>
        <v>0</v>
      </c>
      <c r="V29" s="106">
        <f t="shared" si="25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163" t="s">
        <v>119</v>
      </c>
      <c r="B30" s="163" t="s">
        <v>170</v>
      </c>
      <c r="C30" s="51" t="s">
        <v>141</v>
      </c>
      <c r="D30" s="32" t="s">
        <v>141</v>
      </c>
      <c r="E30" s="146" t="s">
        <v>165</v>
      </c>
      <c r="F30" s="148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6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Y33" si="27">SUM(K30-O30+S30)</f>
        <v>31000000</v>
      </c>
      <c r="X30" s="81">
        <f t="shared" si="27"/>
        <v>0</v>
      </c>
      <c r="Y30" s="81">
        <f t="shared" si="27"/>
        <v>0</v>
      </c>
      <c r="Z30" s="85">
        <f>W30+X30+Y30</f>
        <v>31000000</v>
      </c>
    </row>
    <row r="31" spans="1:26" ht="54.6" customHeight="1">
      <c r="A31" s="163"/>
      <c r="B31" s="163"/>
      <c r="C31" s="51" t="s">
        <v>141</v>
      </c>
      <c r="D31" s="32" t="s">
        <v>141</v>
      </c>
      <c r="E31" s="146" t="s">
        <v>165</v>
      </c>
      <c r="F31" s="148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149853000</v>
      </c>
      <c r="L31" s="123"/>
      <c r="M31" s="83"/>
      <c r="N31" s="83">
        <f t="shared" si="26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28">+S31+T31+U31</f>
        <v>0</v>
      </c>
      <c r="W31" s="81">
        <f t="shared" si="27"/>
        <v>149853000</v>
      </c>
      <c r="X31" s="81">
        <f t="shared" si="27"/>
        <v>0</v>
      </c>
      <c r="Y31" s="81">
        <f>SUM(M31-Q31+U31)</f>
        <v>0</v>
      </c>
      <c r="Z31" s="85">
        <f t="shared" ref="Z31:Z33" si="29">W31+X31+Y31</f>
        <v>149853000</v>
      </c>
    </row>
    <row r="32" spans="1:26" ht="54.6" customHeight="1">
      <c r="A32" s="163"/>
      <c r="B32" s="163"/>
      <c r="C32" s="51" t="s">
        <v>141</v>
      </c>
      <c r="D32" s="32" t="s">
        <v>141</v>
      </c>
      <c r="E32" s="146" t="s">
        <v>165</v>
      </c>
      <c r="F32" s="148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310147000</v>
      </c>
      <c r="M32" s="83"/>
      <c r="N32" s="83">
        <f t="shared" si="26"/>
        <v>310147000</v>
      </c>
      <c r="O32" s="31"/>
      <c r="P32" s="27"/>
      <c r="Q32" s="27"/>
      <c r="R32" s="28">
        <f t="shared" ref="R32:R33" si="30">+O32+P32+Q32</f>
        <v>0</v>
      </c>
      <c r="S32" s="29"/>
      <c r="T32" s="27">
        <v>38500000</v>
      </c>
      <c r="U32" s="27"/>
      <c r="V32" s="28">
        <f t="shared" si="28"/>
        <v>38500000</v>
      </c>
      <c r="W32" s="81">
        <f t="shared" si="27"/>
        <v>0</v>
      </c>
      <c r="X32" s="81">
        <f t="shared" si="27"/>
        <v>348647000</v>
      </c>
      <c r="Y32" s="81">
        <f t="shared" si="27"/>
        <v>0</v>
      </c>
      <c r="Z32" s="85">
        <f t="shared" si="29"/>
        <v>348647000</v>
      </c>
    </row>
    <row r="33" spans="1:26" ht="54.6" customHeight="1">
      <c r="A33" s="163"/>
      <c r="B33" s="163"/>
      <c r="C33" s="51" t="s">
        <v>141</v>
      </c>
      <c r="D33" s="32" t="s">
        <v>141</v>
      </c>
      <c r="E33" s="146" t="s">
        <v>165</v>
      </c>
      <c r="F33" s="148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398000000</v>
      </c>
      <c r="M33" s="83"/>
      <c r="N33" s="83">
        <f t="shared" si="26"/>
        <v>398000000</v>
      </c>
      <c r="O33" s="31"/>
      <c r="P33" s="27">
        <v>38500000</v>
      </c>
      <c r="Q33" s="27"/>
      <c r="R33" s="28">
        <f t="shared" si="30"/>
        <v>38500000</v>
      </c>
      <c r="S33" s="29"/>
      <c r="T33" s="27">
        <v>0</v>
      </c>
      <c r="U33" s="27"/>
      <c r="V33" s="28">
        <f t="shared" si="28"/>
        <v>0</v>
      </c>
      <c r="W33" s="81">
        <f t="shared" si="27"/>
        <v>0</v>
      </c>
      <c r="X33" s="81">
        <f t="shared" si="27"/>
        <v>359500000</v>
      </c>
      <c r="Y33" s="81">
        <f t="shared" si="27"/>
        <v>0</v>
      </c>
      <c r="Z33" s="85">
        <f t="shared" si="29"/>
        <v>359500000</v>
      </c>
    </row>
    <row r="34" spans="1:26" s="21" customFormat="1" ht="12" customHeight="1">
      <c r="A34" s="163"/>
      <c r="B34" s="163"/>
      <c r="C34" s="210" t="s">
        <v>172</v>
      </c>
      <c r="D34" s="210"/>
      <c r="E34" s="210"/>
      <c r="F34" s="210"/>
      <c r="G34" s="210"/>
      <c r="H34" s="210"/>
      <c r="I34" s="210"/>
      <c r="J34" s="210"/>
      <c r="K34" s="102">
        <f>SUM(K30:K33)</f>
        <v>180853000</v>
      </c>
      <c r="L34" s="102">
        <f t="shared" ref="L34:N34" si="31">SUM(L30:L33)</f>
        <v>708147000</v>
      </c>
      <c r="M34" s="102">
        <f t="shared" si="31"/>
        <v>0</v>
      </c>
      <c r="N34" s="102">
        <f t="shared" si="31"/>
        <v>889000000</v>
      </c>
      <c r="O34" s="101">
        <f>SUM(O30:O33)</f>
        <v>0</v>
      </c>
      <c r="P34" s="101">
        <f t="shared" ref="P34:U34" si="32">SUM(P30:P33)</f>
        <v>38500000</v>
      </c>
      <c r="Q34" s="101">
        <f t="shared" si="32"/>
        <v>0</v>
      </c>
      <c r="R34" s="101">
        <f t="shared" si="32"/>
        <v>38500000</v>
      </c>
      <c r="S34" s="101">
        <f>SUM(S30:S33)</f>
        <v>0</v>
      </c>
      <c r="T34" s="101">
        <f t="shared" si="32"/>
        <v>38500000</v>
      </c>
      <c r="U34" s="101">
        <f t="shared" si="32"/>
        <v>0</v>
      </c>
      <c r="V34" s="101">
        <f>SUM(V30:V33)</f>
        <v>38500000</v>
      </c>
      <c r="W34" s="102">
        <f>SUM(W30:W33)</f>
        <v>180853000</v>
      </c>
      <c r="X34" s="102">
        <f>SUM(X30:X33)</f>
        <v>708147000</v>
      </c>
      <c r="Y34" s="102">
        <f t="shared" ref="Y34:Z34" si="33">SUM(Y30:Y33)</f>
        <v>0</v>
      </c>
      <c r="Z34" s="102">
        <f t="shared" si="33"/>
        <v>889000000</v>
      </c>
    </row>
    <row r="35" spans="1:26" s="22" customFormat="1" ht="24.95" customHeight="1">
      <c r="A35" s="163"/>
      <c r="B35" s="163"/>
      <c r="C35" s="211" t="s">
        <v>145</v>
      </c>
      <c r="D35" s="211"/>
      <c r="E35" s="211"/>
      <c r="F35" s="211"/>
      <c r="G35" s="211"/>
      <c r="H35" s="211"/>
      <c r="I35" s="211"/>
      <c r="J35" s="211"/>
      <c r="K35" s="105">
        <f>K34</f>
        <v>180853000</v>
      </c>
      <c r="L35" s="105">
        <f t="shared" ref="L35:Z35" si="34">L34</f>
        <v>708147000</v>
      </c>
      <c r="M35" s="105">
        <f t="shared" si="34"/>
        <v>0</v>
      </c>
      <c r="N35" s="105">
        <f t="shared" si="34"/>
        <v>889000000</v>
      </c>
      <c r="O35" s="103">
        <f t="shared" si="34"/>
        <v>0</v>
      </c>
      <c r="P35" s="103">
        <f t="shared" si="34"/>
        <v>38500000</v>
      </c>
      <c r="Q35" s="103">
        <f t="shared" si="34"/>
        <v>0</v>
      </c>
      <c r="R35" s="103">
        <f t="shared" si="34"/>
        <v>38500000</v>
      </c>
      <c r="S35" s="103">
        <f t="shared" si="34"/>
        <v>0</v>
      </c>
      <c r="T35" s="103">
        <f t="shared" si="34"/>
        <v>38500000</v>
      </c>
      <c r="U35" s="103">
        <f t="shared" si="34"/>
        <v>0</v>
      </c>
      <c r="V35" s="103">
        <f t="shared" si="34"/>
        <v>38500000</v>
      </c>
      <c r="W35" s="105">
        <f t="shared" si="34"/>
        <v>180853000</v>
      </c>
      <c r="X35" s="105">
        <f t="shared" si="34"/>
        <v>708147000</v>
      </c>
      <c r="Y35" s="105">
        <f t="shared" si="34"/>
        <v>0</v>
      </c>
      <c r="Z35" s="105">
        <f t="shared" si="34"/>
        <v>889000000</v>
      </c>
    </row>
    <row r="36" spans="1:26" ht="53.25" customHeight="1">
      <c r="A36" s="163"/>
      <c r="B36" s="163"/>
      <c r="C36" s="57" t="s">
        <v>146</v>
      </c>
      <c r="D36" s="57" t="s">
        <v>146</v>
      </c>
      <c r="E36" s="149" t="s">
        <v>166</v>
      </c>
      <c r="F36" s="148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832520685</v>
      </c>
      <c r="L36" s="126"/>
      <c r="M36" s="126"/>
      <c r="N36" s="83">
        <f>SUM(K36:M36)</f>
        <v>832520685</v>
      </c>
      <c r="O36" s="143">
        <v>0</v>
      </c>
      <c r="P36" s="94">
        <v>0</v>
      </c>
      <c r="Q36" s="94">
        <v>0</v>
      </c>
      <c r="R36" s="92">
        <f>+O36+P36+Q36</f>
        <v>0</v>
      </c>
      <c r="S36" s="143">
        <v>0</v>
      </c>
      <c r="T36" s="27">
        <v>0</v>
      </c>
      <c r="U36" s="27">
        <v>0</v>
      </c>
      <c r="V36" s="28">
        <f>+S36+T36+U36</f>
        <v>0</v>
      </c>
      <c r="W36" s="81">
        <f t="shared" ref="W36:Y39" si="35">SUM(K36-O36+S36)</f>
        <v>832520685</v>
      </c>
      <c r="X36" s="81">
        <f t="shared" si="35"/>
        <v>0</v>
      </c>
      <c r="Y36" s="81">
        <f t="shared" si="35"/>
        <v>0</v>
      </c>
      <c r="Z36" s="85">
        <f>W36+X36+Y36</f>
        <v>832520685</v>
      </c>
    </row>
    <row r="37" spans="1:26" ht="53.25" customHeight="1">
      <c r="A37" s="163"/>
      <c r="B37" s="163"/>
      <c r="C37" s="57" t="s">
        <v>146</v>
      </c>
      <c r="D37" s="57" t="s">
        <v>146</v>
      </c>
      <c r="E37" s="149" t="s">
        <v>166</v>
      </c>
      <c r="F37" s="148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36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si="35"/>
        <v>315817000</v>
      </c>
      <c r="X37" s="81">
        <f t="shared" si="35"/>
        <v>0</v>
      </c>
      <c r="Y37" s="81">
        <f t="shared" si="35"/>
        <v>3581000</v>
      </c>
      <c r="Z37" s="85">
        <f t="shared" ref="Z37:Z39" si="37">W37+X37+Y37</f>
        <v>319398000</v>
      </c>
    </row>
    <row r="38" spans="1:26" ht="53.25" customHeight="1">
      <c r="A38" s="163"/>
      <c r="B38" s="163"/>
      <c r="C38" s="57" t="s">
        <v>146</v>
      </c>
      <c r="D38" s="57" t="s">
        <v>146</v>
      </c>
      <c r="E38" s="149" t="s">
        <v>166</v>
      </c>
      <c r="F38" s="148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36"/>
        <v>0</v>
      </c>
      <c r="O38" s="31"/>
      <c r="P38" s="27"/>
      <c r="Q38" s="27"/>
      <c r="R38" s="28"/>
      <c r="S38" s="29"/>
      <c r="T38" s="27"/>
      <c r="U38" s="27"/>
      <c r="V38" s="28">
        <f t="shared" ref="V38:V39" si="38">+S38+T38+U38</f>
        <v>0</v>
      </c>
      <c r="W38" s="81">
        <f t="shared" si="35"/>
        <v>0</v>
      </c>
      <c r="X38" s="81">
        <f t="shared" si="35"/>
        <v>0</v>
      </c>
      <c r="Y38" s="81">
        <f t="shared" si="35"/>
        <v>0</v>
      </c>
      <c r="Z38" s="85">
        <f t="shared" si="37"/>
        <v>0</v>
      </c>
    </row>
    <row r="39" spans="1:26" ht="53.25" customHeight="1">
      <c r="A39" s="163"/>
      <c r="B39" s="163"/>
      <c r="C39" s="57" t="s">
        <v>146</v>
      </c>
      <c r="D39" s="57" t="s">
        <v>146</v>
      </c>
      <c r="E39" s="149" t="s">
        <v>166</v>
      </c>
      <c r="F39" s="148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36"/>
        <v>130000000</v>
      </c>
      <c r="O39" s="31"/>
      <c r="P39" s="27"/>
      <c r="Q39" s="27"/>
      <c r="R39" s="28"/>
      <c r="S39" s="29"/>
      <c r="T39" s="27"/>
      <c r="U39" s="27"/>
      <c r="V39" s="28">
        <f t="shared" si="38"/>
        <v>0</v>
      </c>
      <c r="W39" s="81">
        <f t="shared" si="35"/>
        <v>130000000</v>
      </c>
      <c r="X39" s="81">
        <f t="shared" si="35"/>
        <v>0</v>
      </c>
      <c r="Y39" s="81">
        <f t="shared" si="35"/>
        <v>0</v>
      </c>
      <c r="Z39" s="85">
        <f t="shared" si="37"/>
        <v>130000000</v>
      </c>
    </row>
    <row r="40" spans="1:26" s="21" customFormat="1" ht="12" customHeight="1">
      <c r="A40" s="163"/>
      <c r="B40" s="163"/>
      <c r="C40" s="210" t="s">
        <v>171</v>
      </c>
      <c r="D40" s="210"/>
      <c r="E40" s="210"/>
      <c r="F40" s="210"/>
      <c r="G40" s="210"/>
      <c r="H40" s="210"/>
      <c r="I40" s="210"/>
      <c r="J40" s="210"/>
      <c r="K40" s="102">
        <f>SUM(K36:K39)</f>
        <v>1278337685</v>
      </c>
      <c r="L40" s="102">
        <f t="shared" ref="L40:R40" si="39">SUM(L36:L39)</f>
        <v>0</v>
      </c>
      <c r="M40" s="102">
        <f t="shared" si="39"/>
        <v>3581000</v>
      </c>
      <c r="N40" s="102">
        <f>SUM(N36:N39)</f>
        <v>1281918685</v>
      </c>
      <c r="O40" s="101">
        <f t="shared" si="39"/>
        <v>0</v>
      </c>
      <c r="P40" s="101">
        <f>SUM(P36:P39)</f>
        <v>0</v>
      </c>
      <c r="Q40" s="101">
        <f t="shared" si="39"/>
        <v>0</v>
      </c>
      <c r="R40" s="101">
        <f t="shared" si="39"/>
        <v>0</v>
      </c>
      <c r="S40" s="101">
        <f>SUM(S36:S39)</f>
        <v>0</v>
      </c>
      <c r="T40" s="101">
        <f>SUM(T36:T39)</f>
        <v>0</v>
      </c>
      <c r="U40" s="101">
        <f t="shared" ref="U40" si="40">SUM(U36:U39)</f>
        <v>0</v>
      </c>
      <c r="V40" s="101">
        <f>SUM(V36:V39)</f>
        <v>0</v>
      </c>
      <c r="W40" s="102">
        <f>SUM(W36:W39)</f>
        <v>1278337685</v>
      </c>
      <c r="X40" s="102">
        <f>SUM(X36:X39)</f>
        <v>0</v>
      </c>
      <c r="Y40" s="102">
        <f>SUM(Y36:Y39)</f>
        <v>3581000</v>
      </c>
      <c r="Z40" s="102">
        <f>SUM(Z36:Z39)</f>
        <v>1281918685</v>
      </c>
    </row>
    <row r="41" spans="1:26" s="22" customFormat="1" ht="24.95" customHeight="1">
      <c r="A41" s="163"/>
      <c r="B41" s="163"/>
      <c r="C41" s="211" t="s">
        <v>147</v>
      </c>
      <c r="D41" s="211"/>
      <c r="E41" s="211"/>
      <c r="F41" s="211"/>
      <c r="G41" s="211"/>
      <c r="H41" s="211"/>
      <c r="I41" s="211"/>
      <c r="J41" s="211"/>
      <c r="K41" s="105">
        <f>K40</f>
        <v>1278337685</v>
      </c>
      <c r="L41" s="105">
        <f>L40</f>
        <v>0</v>
      </c>
      <c r="M41" s="105">
        <f>M40</f>
        <v>3581000</v>
      </c>
      <c r="N41" s="105">
        <f>N40</f>
        <v>1281918685</v>
      </c>
      <c r="O41" s="103">
        <f t="shared" ref="O41:V41" si="41">O40</f>
        <v>0</v>
      </c>
      <c r="P41" s="103">
        <f t="shared" si="41"/>
        <v>0</v>
      </c>
      <c r="Q41" s="103">
        <f t="shared" si="41"/>
        <v>0</v>
      </c>
      <c r="R41" s="103">
        <f t="shared" si="41"/>
        <v>0</v>
      </c>
      <c r="S41" s="103">
        <f t="shared" si="41"/>
        <v>0</v>
      </c>
      <c r="T41" s="103">
        <f t="shared" si="41"/>
        <v>0</v>
      </c>
      <c r="U41" s="103">
        <f t="shared" si="41"/>
        <v>0</v>
      </c>
      <c r="V41" s="103">
        <f t="shared" si="41"/>
        <v>0</v>
      </c>
      <c r="W41" s="105">
        <f>W40</f>
        <v>1278337685</v>
      </c>
      <c r="X41" s="105">
        <f>X40</f>
        <v>0</v>
      </c>
      <c r="Y41" s="105">
        <f>Y40</f>
        <v>3581000</v>
      </c>
      <c r="Z41" s="105">
        <f>Z40</f>
        <v>1281918685</v>
      </c>
    </row>
    <row r="42" spans="1:26" ht="47.25" customHeight="1">
      <c r="A42" s="163"/>
      <c r="B42" s="204" t="s">
        <v>170</v>
      </c>
      <c r="C42" s="204"/>
      <c r="D42" s="204"/>
      <c r="E42" s="204"/>
      <c r="F42" s="204"/>
      <c r="G42" s="204"/>
      <c r="H42" s="204"/>
      <c r="I42" s="204"/>
      <c r="J42" s="204"/>
      <c r="K42" s="111">
        <f>K35+K41</f>
        <v>1459190685</v>
      </c>
      <c r="L42" s="111">
        <f t="shared" ref="L42:N42" si="42">L35+L41</f>
        <v>708147000</v>
      </c>
      <c r="M42" s="111">
        <f t="shared" si="42"/>
        <v>3581000</v>
      </c>
      <c r="N42" s="111">
        <f t="shared" si="42"/>
        <v>2170918685</v>
      </c>
      <c r="O42" s="110">
        <f t="shared" ref="O42:Q42" si="43">O41+O35+O28+O24+O20+O15</f>
        <v>0</v>
      </c>
      <c r="P42" s="110">
        <f t="shared" si="43"/>
        <v>38500000</v>
      </c>
      <c r="Q42" s="110">
        <f t="shared" si="43"/>
        <v>0</v>
      </c>
      <c r="R42" s="110">
        <f>R41+R35+R28+R24+R20+R15</f>
        <v>38500000</v>
      </c>
      <c r="S42" s="110">
        <f t="shared" ref="S42:V42" si="44">S41+S35+S28+S24+S20+S15</f>
        <v>0</v>
      </c>
      <c r="T42" s="110">
        <f t="shared" si="44"/>
        <v>38500000</v>
      </c>
      <c r="U42" s="110">
        <f t="shared" si="44"/>
        <v>0</v>
      </c>
      <c r="V42" s="110">
        <f t="shared" si="44"/>
        <v>38500000</v>
      </c>
      <c r="W42" s="111">
        <f>W35+W41</f>
        <v>1459190685</v>
      </c>
      <c r="X42" s="111">
        <f t="shared" ref="X42:Z42" si="45">X35+X41</f>
        <v>708147000</v>
      </c>
      <c r="Y42" s="111">
        <f t="shared" si="45"/>
        <v>3581000</v>
      </c>
      <c r="Z42" s="111">
        <f t="shared" si="45"/>
        <v>2170918685</v>
      </c>
    </row>
    <row r="43" spans="1:26" ht="20.100000000000001" customHeight="1">
      <c r="A43" s="205" t="s">
        <v>152</v>
      </c>
      <c r="B43" s="205"/>
      <c r="C43" s="205"/>
      <c r="D43" s="205"/>
      <c r="E43" s="205"/>
      <c r="F43" s="159"/>
      <c r="G43" s="159"/>
      <c r="H43" s="159"/>
      <c r="I43" s="159"/>
      <c r="J43" s="159"/>
      <c r="K43" s="86">
        <f t="shared" ref="K43:Z43" si="46">K29+K42</f>
        <v>2147707134</v>
      </c>
      <c r="L43" s="86">
        <f t="shared" si="46"/>
        <v>708147000</v>
      </c>
      <c r="M43" s="86">
        <f t="shared" si="46"/>
        <v>3581000</v>
      </c>
      <c r="N43" s="86">
        <f t="shared" si="46"/>
        <v>2859435134</v>
      </c>
      <c r="O43" s="64">
        <f t="shared" si="46"/>
        <v>0</v>
      </c>
      <c r="P43" s="64">
        <f t="shared" si="46"/>
        <v>38500000</v>
      </c>
      <c r="Q43" s="64">
        <f t="shared" si="46"/>
        <v>0</v>
      </c>
      <c r="R43" s="64">
        <f t="shared" si="46"/>
        <v>38500000</v>
      </c>
      <c r="S43" s="64">
        <f t="shared" si="46"/>
        <v>0</v>
      </c>
      <c r="T43" s="64">
        <f t="shared" si="46"/>
        <v>38500000</v>
      </c>
      <c r="U43" s="64">
        <f t="shared" si="46"/>
        <v>0</v>
      </c>
      <c r="V43" s="64">
        <f t="shared" si="46"/>
        <v>38500000</v>
      </c>
      <c r="W43" s="86">
        <f t="shared" si="46"/>
        <v>2147707134</v>
      </c>
      <c r="X43" s="86">
        <f t="shared" si="46"/>
        <v>708147000</v>
      </c>
      <c r="Y43" s="86">
        <f t="shared" si="46"/>
        <v>3581000</v>
      </c>
      <c r="Z43" s="86">
        <f t="shared" si="46"/>
        <v>2859435134</v>
      </c>
    </row>
    <row r="44" spans="1:26" ht="30.75" customHeight="1">
      <c r="A44" s="206" t="s">
        <v>176</v>
      </c>
      <c r="B44" s="206"/>
      <c r="C44" s="206"/>
      <c r="D44" s="206"/>
      <c r="E44" s="140"/>
      <c r="F44" s="160" t="s">
        <v>157</v>
      </c>
      <c r="G44" s="160"/>
      <c r="H44" s="160"/>
      <c r="I44" s="160"/>
      <c r="J44" s="160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09"/>
      <c r="B45" s="209"/>
      <c r="C45" s="209"/>
      <c r="D45" s="80"/>
      <c r="E45" s="80"/>
      <c r="F45" s="13"/>
      <c r="G45" s="13"/>
      <c r="H45" s="13"/>
      <c r="I45" s="25"/>
      <c r="J45" s="25"/>
      <c r="N45" s="130" t="s">
        <v>175</v>
      </c>
      <c r="P45" s="108"/>
      <c r="T45" s="108"/>
      <c r="W45" s="129"/>
      <c r="X45" s="129"/>
      <c r="Y45" s="16"/>
      <c r="Z45" s="65" t="str">
        <f>N45</f>
        <v>Versión: 03
FECHA: 27/08/2024</v>
      </c>
    </row>
    <row r="46" spans="1:26" ht="15" customHeight="1">
      <c r="A46" s="151" t="s">
        <v>111</v>
      </c>
      <c r="B46" s="151"/>
      <c r="C46" s="151"/>
      <c r="D46" s="12"/>
      <c r="E46" s="12"/>
      <c r="F46" s="152" t="s">
        <v>112</v>
      </c>
      <c r="G46" s="152"/>
      <c r="H46" s="152"/>
      <c r="I46" s="23"/>
      <c r="J46" s="23"/>
      <c r="M46" s="131"/>
      <c r="N46" s="131"/>
      <c r="W46" s="207" t="s">
        <v>158</v>
      </c>
      <c r="X46" s="207"/>
      <c r="Y46" s="142"/>
      <c r="Z46" s="142"/>
    </row>
    <row r="47" spans="1:26" s="8" customFormat="1" ht="15" customHeight="1">
      <c r="A47" s="154" t="s">
        <v>78</v>
      </c>
      <c r="B47" s="154"/>
      <c r="C47" s="154"/>
      <c r="F47" s="150" t="s">
        <v>83</v>
      </c>
      <c r="G47" s="150"/>
      <c r="H47" s="150"/>
      <c r="I47" s="24"/>
      <c r="J47" s="24"/>
      <c r="M47" s="132"/>
      <c r="N47" s="132"/>
      <c r="W47" s="202" t="s">
        <v>2</v>
      </c>
      <c r="X47" s="202"/>
      <c r="Y47" s="141"/>
      <c r="Z47" s="141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0">
    <mergeCell ref="W46:X46"/>
    <mergeCell ref="A47:C47"/>
    <mergeCell ref="F47:H47"/>
    <mergeCell ref="W47:X47"/>
    <mergeCell ref="B42:J42"/>
    <mergeCell ref="A43:J43"/>
    <mergeCell ref="A44:D44"/>
    <mergeCell ref="F44:J44"/>
    <mergeCell ref="A46:C46"/>
    <mergeCell ref="F46:H46"/>
    <mergeCell ref="K10:M10"/>
    <mergeCell ref="N10:N11"/>
    <mergeCell ref="O10:Q10"/>
    <mergeCell ref="R10:R11"/>
    <mergeCell ref="A45:C45"/>
    <mergeCell ref="C23:J23"/>
    <mergeCell ref="C24:J24"/>
    <mergeCell ref="C27:J27"/>
    <mergeCell ref="C28:J28"/>
    <mergeCell ref="B29:J29"/>
    <mergeCell ref="A30:A42"/>
    <mergeCell ref="B30:B41"/>
    <mergeCell ref="C34:J34"/>
    <mergeCell ref="C35:J35"/>
    <mergeCell ref="C40:J40"/>
    <mergeCell ref="C41:J41"/>
    <mergeCell ref="A12:A29"/>
    <mergeCell ref="B12:B28"/>
    <mergeCell ref="C14:J14"/>
    <mergeCell ref="C15:J15"/>
    <mergeCell ref="C19:J19"/>
    <mergeCell ref="C20:J20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5:B5"/>
    <mergeCell ref="C5:Z5"/>
    <mergeCell ref="A6:B6"/>
    <mergeCell ref="C6:Z6"/>
    <mergeCell ref="A7:B7"/>
    <mergeCell ref="C7:Z7"/>
    <mergeCell ref="A1:C4"/>
    <mergeCell ref="D1:X4"/>
    <mergeCell ref="Y1:Z1"/>
    <mergeCell ref="Y2:Z2"/>
    <mergeCell ref="Y3:Z3"/>
    <mergeCell ref="Y4:Z4"/>
  </mergeCells>
  <printOptions horizontalCentered="1"/>
  <pageMargins left="0.11811023622047245" right="0.31496062992125984" top="0.35433070866141736" bottom="0" header="0.31496062992125984" footer="0.31496062992125984"/>
  <pageSetup paperSize="5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PP V0</vt:lpstr>
      <vt:lpstr>PP BCS V2</vt:lpstr>
      <vt:lpstr>PP BCS V3</vt:lpstr>
      <vt:lpstr>'PP BCS V2'!Área_de_impresión</vt:lpstr>
      <vt:lpstr>'PP BCS V3'!Área_de_impresión</vt:lpstr>
      <vt:lpstr>'PP V0'!Área_de_impresión</vt:lpstr>
      <vt:lpstr>'PP BCS V2'!Títulos_a_imprimir</vt:lpstr>
      <vt:lpstr>'PP BCS V3'!Títulos_a_imprimir</vt:lpstr>
      <vt:lpstr>'PP V0'!Títulos_a_imprimir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2024-08-27T15:43:37Z</cp:lastPrinted>
  <dcterms:created xsi:type="dcterms:W3CDTF">2020-06-25T16:36:00Z</dcterms:created>
  <dcterms:modified xsi:type="dcterms:W3CDTF">2024-08-27T19:45:30Z</dcterms:modified>
</cp:coreProperties>
</file>