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5 plan accion UNCSA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5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'PPV5'!$A$1:$Y$53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'PPV5'!$1:$12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V43" i="26" l="1"/>
  <c r="Y43" i="26"/>
  <c r="Q34" i="26"/>
  <c r="V34" i="26"/>
  <c r="Q28" i="26"/>
  <c r="V42" i="26" l="1"/>
  <c r="Y42" i="26" s="1"/>
  <c r="Q42" i="26"/>
  <c r="U42" i="26"/>
  <c r="M42" i="26"/>
  <c r="U34" i="26"/>
  <c r="Q21" i="26"/>
  <c r="Q23" i="26"/>
  <c r="Q17" i="26"/>
  <c r="V13" i="26" l="1"/>
  <c r="Y22" i="26" l="1"/>
  <c r="Q38" i="26"/>
  <c r="Q29" i="26"/>
  <c r="Q30" i="26"/>
  <c r="Q22" i="26"/>
  <c r="V22" i="26"/>
  <c r="V18" i="26"/>
  <c r="V17" i="26"/>
  <c r="V14" i="26"/>
  <c r="T20" i="26"/>
  <c r="S20" i="26"/>
  <c r="R20" i="26"/>
  <c r="P20" i="26"/>
  <c r="O20" i="26"/>
  <c r="U16" i="26"/>
  <c r="T16" i="26"/>
  <c r="S16" i="26"/>
  <c r="R16" i="26"/>
  <c r="P16" i="26"/>
  <c r="O16" i="26"/>
  <c r="N15" i="26"/>
  <c r="N16" i="26" s="1"/>
  <c r="M22" i="26" l="1"/>
  <c r="M18" i="26"/>
  <c r="M17" i="26"/>
  <c r="M14" i="26"/>
  <c r="M13" i="26"/>
  <c r="M50" i="26" l="1"/>
  <c r="L20" i="26" l="1"/>
  <c r="K16" i="26"/>
  <c r="L16" i="26"/>
  <c r="W41" i="26"/>
  <c r="W46" i="26" s="1"/>
  <c r="X41" i="26"/>
  <c r="W44" i="26"/>
  <c r="X44" i="26"/>
  <c r="W45" i="26"/>
  <c r="X45" i="26"/>
  <c r="Y45" i="26" s="1"/>
  <c r="V45" i="26"/>
  <c r="V44" i="26"/>
  <c r="V41" i="26"/>
  <c r="W37" i="26"/>
  <c r="X37" i="26"/>
  <c r="W38" i="26"/>
  <c r="X38" i="26"/>
  <c r="V38" i="26"/>
  <c r="V37" i="26"/>
  <c r="W34" i="26"/>
  <c r="X34" i="26"/>
  <c r="W33" i="26"/>
  <c r="X33" i="26"/>
  <c r="V33" i="26"/>
  <c r="V19" i="26"/>
  <c r="V20" i="26" s="1"/>
  <c r="W13" i="26"/>
  <c r="X13" i="26"/>
  <c r="W14" i="26"/>
  <c r="X14" i="26"/>
  <c r="Y38" i="26" l="1"/>
  <c r="X46" i="26"/>
  <c r="Y41" i="26"/>
  <c r="Y37" i="26"/>
  <c r="Y44" i="26"/>
  <c r="V46" i="26"/>
  <c r="V47" i="26" s="1"/>
  <c r="V39" i="26"/>
  <c r="V40" i="26" s="1"/>
  <c r="V35" i="26"/>
  <c r="Y14" i="26"/>
  <c r="V15" i="26"/>
  <c r="V16" i="26" s="1"/>
  <c r="Y13" i="26"/>
  <c r="Q18" i="26"/>
  <c r="R19" i="26"/>
  <c r="P19" i="26"/>
  <c r="O19" i="26"/>
  <c r="N19" i="26"/>
  <c r="N20" i="26" s="1"/>
  <c r="L19" i="26"/>
  <c r="M19" i="26"/>
  <c r="M20" i="26" s="1"/>
  <c r="K19" i="26"/>
  <c r="K20" i="26" s="1"/>
  <c r="Y46" i="26" l="1"/>
  <c r="Q19" i="26"/>
  <c r="Q20" i="26" s="1"/>
  <c r="U28" i="26"/>
  <c r="U29" i="26"/>
  <c r="U30" i="26"/>
  <c r="W29" i="26"/>
  <c r="W30" i="26"/>
  <c r="W28" i="26"/>
  <c r="V28" i="26"/>
  <c r="V29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X20" i="26" s="1"/>
  <c r="Y18" i="26"/>
  <c r="Y17" i="26"/>
  <c r="Y19" i="26" s="1"/>
  <c r="Y20" i="26" s="1"/>
  <c r="W19" i="26"/>
  <c r="W20" i="26" s="1"/>
  <c r="U19" i="26"/>
  <c r="U20" i="26" s="1"/>
  <c r="W53" i="26"/>
  <c r="W52" i="26"/>
  <c r="Y51" i="26"/>
  <c r="T46" i="26"/>
  <c r="T47" i="26" s="1"/>
  <c r="S46" i="26"/>
  <c r="S47" i="26" s="1"/>
  <c r="R46" i="26"/>
  <c r="R47" i="26" s="1"/>
  <c r="P46" i="26"/>
  <c r="P47" i="26" s="1"/>
  <c r="O46" i="26"/>
  <c r="O47" i="26" s="1"/>
  <c r="N46" i="26"/>
  <c r="N47" i="26" s="1"/>
  <c r="L46" i="26"/>
  <c r="L47" i="26" s="1"/>
  <c r="K46" i="26"/>
  <c r="K47" i="26" s="1"/>
  <c r="J46" i="26"/>
  <c r="J47" i="26" s="1"/>
  <c r="U45" i="26"/>
  <c r="Q45" i="26"/>
  <c r="M45" i="26"/>
  <c r="U44" i="26"/>
  <c r="Q44" i="26"/>
  <c r="M44" i="26"/>
  <c r="U43" i="26"/>
  <c r="Q43" i="26"/>
  <c r="M43" i="26"/>
  <c r="U41" i="26"/>
  <c r="Q41" i="26"/>
  <c r="M41" i="26"/>
  <c r="M46" i="26" s="1"/>
  <c r="T39" i="26"/>
  <c r="T40" i="26" s="1"/>
  <c r="S39" i="26"/>
  <c r="S40" i="26" s="1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X30" i="26"/>
  <c r="V30" i="26"/>
  <c r="M30" i="26"/>
  <c r="X29" i="26"/>
  <c r="Y29" i="26" s="1"/>
  <c r="M29" i="26"/>
  <c r="X28" i="26"/>
  <c r="Y28" i="26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4" i="26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J48" i="26" l="1"/>
  <c r="Q15" i="26"/>
  <c r="Q16" i="26" s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8" i="26"/>
  <c r="U15" i="26"/>
  <c r="N26" i="26"/>
  <c r="Y21" i="26"/>
  <c r="Y30" i="26"/>
  <c r="M35" i="26"/>
  <c r="M36" i="26" s="1"/>
  <c r="M39" i="26"/>
  <c r="M40" i="26" s="1"/>
  <c r="X47" i="26"/>
  <c r="L48" i="26"/>
  <c r="W15" i="26"/>
  <c r="W16" i="26" s="1"/>
  <c r="Y23" i="26"/>
  <c r="X31" i="26"/>
  <c r="X32" i="26" s="1"/>
  <c r="N48" i="26"/>
  <c r="R48" i="26"/>
  <c r="P48" i="26"/>
  <c r="W24" i="26"/>
  <c r="W25" i="26" s="1"/>
  <c r="M24" i="26"/>
  <c r="M25" i="26" s="1"/>
  <c r="M31" i="26"/>
  <c r="M32" i="26" s="1"/>
  <c r="V31" i="26"/>
  <c r="V32" i="26" s="1"/>
  <c r="V48" i="26" s="1"/>
  <c r="W31" i="26"/>
  <c r="W32" i="26" s="1"/>
  <c r="Y27" i="26"/>
  <c r="K48" i="26"/>
  <c r="O48" i="26"/>
  <c r="S48" i="26"/>
  <c r="V36" i="26"/>
  <c r="Q46" i="26"/>
  <c r="Q47" i="26" s="1"/>
  <c r="Q48" i="26" s="1"/>
  <c r="W47" i="26"/>
  <c r="W35" i="26"/>
  <c r="W36" i="26" s="1"/>
  <c r="U46" i="26"/>
  <c r="U47" i="26" s="1"/>
  <c r="U48" i="26" s="1"/>
  <c r="M47" i="26"/>
  <c r="V59" i="25"/>
  <c r="N49" i="26" l="1"/>
  <c r="X48" i="26"/>
  <c r="K26" i="26"/>
  <c r="K49" i="26" s="1"/>
  <c r="J49" i="26"/>
  <c r="Y24" i="26"/>
  <c r="Y25" i="26" s="1"/>
  <c r="L26" i="26"/>
  <c r="L49" i="26" s="1"/>
  <c r="W26" i="26"/>
  <c r="Q26" i="26"/>
  <c r="Q49" i="26" s="1"/>
  <c r="S26" i="26"/>
  <c r="S49" i="26" s="1"/>
  <c r="U26" i="26"/>
  <c r="U49" i="26" s="1"/>
  <c r="Y39" i="26"/>
  <c r="Y40" i="26" s="1"/>
  <c r="O26" i="26"/>
  <c r="O49" i="26" s="1"/>
  <c r="P26" i="26"/>
  <c r="P49" i="26" s="1"/>
  <c r="Y15" i="26"/>
  <c r="Y16" i="26" s="1"/>
  <c r="M48" i="26"/>
  <c r="Y47" i="26"/>
  <c r="Y31" i="26"/>
  <c r="Y32" i="26" s="1"/>
  <c r="R26" i="26"/>
  <c r="R49" i="26" s="1"/>
  <c r="T26" i="26"/>
  <c r="T49" i="26" s="1"/>
  <c r="X26" i="26"/>
  <c r="W48" i="26"/>
  <c r="Y63" i="25"/>
  <c r="W27" i="25"/>
  <c r="T24" i="25"/>
  <c r="S24" i="25"/>
  <c r="R24" i="25"/>
  <c r="P24" i="25"/>
  <c r="O24" i="25"/>
  <c r="N24" i="25"/>
  <c r="L24" i="25"/>
  <c r="K24" i="25"/>
  <c r="J24" i="25"/>
  <c r="X49" i="26" l="1"/>
  <c r="Y48" i="26"/>
  <c r="M26" i="26"/>
  <c r="M49" i="26" s="1"/>
  <c r="W49" i="26"/>
  <c r="Y26" i="26"/>
  <c r="V49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49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<sst xmlns="http://schemas.openxmlformats.org/spreadsheetml/2006/main" count="489" uniqueCount="146">
  <si>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</si>
  <si>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</si>
  <si>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</si>
  <si>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</si>
  <si>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</si>
  <si>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</si>
  <si>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</si>
  <si>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</si>
  <si>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</si>
  <si>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</si>
  <si>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</si>
  <si>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</si>
  <si>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</si>
  <si>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</si>
  <si>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</si>
  <si>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</si>
  <si>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</si>
  <si>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</si>
  <si>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</si>
  <si>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</si>
  <si>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</si>
  <si>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</si>
  <si>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</si>
  <si>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</si>
  <si>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</si>
  <si>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</si>
  <si>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</si>
  <si>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</si>
  <si>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</si>
  <si>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</si>
  <si>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</si>
  <si>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</si>
  <si>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</si>
  <si>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</si>
  <si>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</si>
  <si>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</si>
  <si>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</si>
  <si>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</si>
  <si>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</si>
  <si>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</si>
  <si>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</si>
  <si>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</si>
  <si>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</si>
  <si>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</si>
  <si>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</si>
  <si>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</si>
  <si>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</si>
  <si>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</si>
  <si>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</si>
  <si>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</si>
  <si>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</si>
  <si>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</si>
  <si>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</si>
  <si>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</si>
  <si>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</si>
  <si>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</si>
  <si>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</si>
  <si>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</si>
  <si>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</si>
  <si>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</si>
  <si>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</si>
  <si>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</si>
  <si>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</si>
  <si>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</si>
  <si>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</si>
  <si>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</si>
  <si>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</si>
  <si>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</si>
  <si>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</si>
  <si>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</si>
  <si>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</si>
  <si>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</si>
  <si>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</si>
  <si>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</si>
  <si>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</si>
  <si>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</si>
  <si>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</si>
  <si>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</si>
  <si>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</si>
  <si>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</si>
  <si>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</si>
  <si>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</si>
  <si>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</si>
  <si>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</si>
  <si>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</si>
  <si>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</si>
  <si>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</si>
  <si>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</si>
  <si>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</si>
  <si>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</si>
  <si>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</si>
  <si>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</si>
  <si>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</si>
  <si>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</si>
  <si>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</si>
  <si>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</si>
  <si>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</si>
  <si>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</si>
  <si>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</si>
  <si>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</si>
  <si>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</si>
  <si>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</si>
  <si>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</si>
  <si>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</si>
  <si>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</si>
  <si>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</si>
  <si>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</si>
  <si>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</si>
  <si>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</si>
  <si>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</si>
  <si>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</si>
  <si>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</si>
  <si>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</si>
  <si>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</si>
  <si>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</si>
  <si>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</si>
  <si>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</si>
  <si>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</si>
  <si>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</si>
  <si>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</si>
  <si>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</si>
  <si>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</si>
  <si>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</si>
  <si>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</si>
  <si>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</si>
  <si>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</si>
  <si>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</si>
  <si>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</si>
  <si>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</si>
  <si>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</si>
  <si>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</si>
  <si>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</si>
  <si>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</si>
  <si>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</si>
  <si>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</si>
  <si>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</si>
  <si>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</si>
  <si>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</si>
  <si>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</si>
  <si>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</si>
  <si>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</si>
  <si>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Cuota global 2024 Radicado SDH 2023EE38001801 29/09/2023 y Decreto Distrital 643 de 2023</t>
  </si>
  <si>
    <t>ANDRÉS MAURICIO CASTILLO  VARELA</t>
  </si>
  <si>
    <t>NISME YURANY PINEDA BÁEZ</t>
  </si>
  <si>
    <t>Versión: 05
FECHA: 16/05/2024</t>
  </si>
  <si>
    <t>Nota: Modificación Plan Anual de Adquisiciones V14 Rad.No.06-817-2024-000800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</si>
</sst>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5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58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horizontal="center" vertical="center" wrapText="1"/>
    </xf>
    <xf numFmtId="169" fontId="38" fillId="0" borderId="2" xfId="12" applyNumberFormat="1" applyFont="1"/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20" fillId="0" borderId="16" xfId="12" applyFont="1" applyBorder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0" fontId="43" fillId="0" borderId="2" xfId="12" applyFont="1" applyAlignment="1">
      <alignment horizontal="center" vertical="center" wrapText="1"/>
    </xf>
    <xf numFmtId="168" fontId="43" fillId="0" borderId="2" xfId="11" applyFont="1" applyAlignment="1">
      <alignment horizontal="center" vertical="center"/>
    </xf>
    <xf numFmtId="168" fontId="44" fillId="0" borderId="2" xfId="12" applyNumberFormat="1" applyFont="1" applyAlignment="1">
      <alignment horizontal="center"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5"/>
      <c r="B1" s="136"/>
      <c r="C1" s="137"/>
      <c r="D1" s="144" t="s">
        <v>76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6"/>
      <c r="X1" s="148" t="s">
        <v>16</v>
      </c>
      <c r="Y1" s="149"/>
    </row>
    <row r="2" spans="1:25" s="2" customFormat="1" ht="12.75" customHeight="1">
      <c r="A2" s="138"/>
      <c r="B2" s="139"/>
      <c r="C2" s="140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8" t="s">
        <v>44</v>
      </c>
      <c r="Y2" s="149"/>
    </row>
    <row r="3" spans="1:25" s="2" customFormat="1" ht="12" customHeight="1">
      <c r="A3" s="138"/>
      <c r="B3" s="139"/>
      <c r="C3" s="140"/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148" t="s">
        <v>46</v>
      </c>
      <c r="Y3" s="149"/>
    </row>
    <row r="4" spans="1:25" s="2" customFormat="1" ht="14.25" customHeight="1">
      <c r="A4" s="141"/>
      <c r="B4" s="142"/>
      <c r="C4" s="143"/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50" t="s">
        <v>17</v>
      </c>
      <c r="Y4" s="150"/>
    </row>
    <row r="5" spans="1:25" ht="12.75" customHeight="1">
      <c r="A5" s="147" t="s">
        <v>18</v>
      </c>
      <c r="B5" s="147"/>
      <c r="C5" s="120" t="s">
        <v>19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2"/>
    </row>
    <row r="6" spans="1:25" ht="11.25" customHeight="1">
      <c r="A6" s="147" t="s">
        <v>20</v>
      </c>
      <c r="B6" s="147"/>
      <c r="C6" s="120" t="s">
        <v>21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25" ht="12.75" customHeight="1">
      <c r="A7" s="119" t="s">
        <v>3</v>
      </c>
      <c r="B7" s="119"/>
      <c r="C7" s="120" t="s">
        <v>4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2"/>
    </row>
    <row r="8" spans="1:25" ht="20.45" customHeight="1">
      <c r="A8" s="119" t="s">
        <v>22</v>
      </c>
      <c r="B8" s="119"/>
      <c r="C8" s="120" t="s">
        <v>5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2"/>
    </row>
    <row r="9" spans="1:25" ht="12" customHeight="1">
      <c r="A9" s="123" t="s">
        <v>23</v>
      </c>
      <c r="B9" s="124"/>
      <c r="C9" s="120" t="s">
        <v>6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2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7" t="s">
        <v>23</v>
      </c>
      <c r="B11" s="117" t="s">
        <v>24</v>
      </c>
      <c r="C11" s="117" t="s">
        <v>25</v>
      </c>
      <c r="D11" s="117" t="s">
        <v>55</v>
      </c>
      <c r="E11" s="117" t="s">
        <v>42</v>
      </c>
      <c r="F11" s="117" t="s">
        <v>56</v>
      </c>
      <c r="G11" s="117" t="s">
        <v>43</v>
      </c>
      <c r="H11" s="117" t="s">
        <v>45</v>
      </c>
      <c r="I11" s="117" t="s">
        <v>26</v>
      </c>
      <c r="J11" s="132" t="s">
        <v>27</v>
      </c>
      <c r="K11" s="133"/>
      <c r="L11" s="134"/>
      <c r="M11" s="113" t="s">
        <v>28</v>
      </c>
      <c r="N11" s="115" t="s">
        <v>39</v>
      </c>
      <c r="O11" s="115"/>
      <c r="P11" s="115"/>
      <c r="Q11" s="115" t="s">
        <v>28</v>
      </c>
      <c r="R11" s="125" t="s">
        <v>40</v>
      </c>
      <c r="S11" s="125"/>
      <c r="T11" s="125"/>
      <c r="U11" s="125" t="s">
        <v>28</v>
      </c>
      <c r="V11" s="127" t="s">
        <v>27</v>
      </c>
      <c r="W11" s="128"/>
      <c r="X11" s="129"/>
      <c r="Y11" s="130" t="s">
        <v>28</v>
      </c>
    </row>
    <row r="12" spans="1:25" ht="33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7" t="s">
        <v>0</v>
      </c>
      <c r="K12" s="17" t="s">
        <v>29</v>
      </c>
      <c r="L12" s="18" t="s">
        <v>30</v>
      </c>
      <c r="M12" s="114"/>
      <c r="N12" s="34" t="s">
        <v>0</v>
      </c>
      <c r="O12" s="34" t="s">
        <v>29</v>
      </c>
      <c r="P12" s="34" t="s">
        <v>30</v>
      </c>
      <c r="Q12" s="116"/>
      <c r="R12" s="35" t="s">
        <v>0</v>
      </c>
      <c r="S12" s="35" t="s">
        <v>29</v>
      </c>
      <c r="T12" s="35" t="s">
        <v>30</v>
      </c>
      <c r="U12" s="126"/>
      <c r="V12" s="36" t="s">
        <v>0</v>
      </c>
      <c r="W12" s="36" t="s">
        <v>29</v>
      </c>
      <c r="X12" s="37" t="s">
        <v>30</v>
      </c>
      <c r="Y12" s="131"/>
    </row>
    <row r="13" spans="1:25" ht="56.25" customHeight="1">
      <c r="A13" s="112" t="s">
        <v>6</v>
      </c>
      <c r="B13" s="112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12"/>
      <c r="B14" s="112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12"/>
      <c r="B15" s="112"/>
      <c r="C15" s="105" t="s">
        <v>84</v>
      </c>
      <c r="D15" s="105"/>
      <c r="E15" s="105"/>
      <c r="F15" s="105"/>
      <c r="G15" s="105"/>
      <c r="H15" s="105"/>
      <c r="I15" s="105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12"/>
      <c r="B16" s="112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12"/>
      <c r="B17" s="112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12"/>
      <c r="B18" s="112"/>
      <c r="C18" s="105" t="s">
        <v>86</v>
      </c>
      <c r="D18" s="105"/>
      <c r="E18" s="105"/>
      <c r="F18" s="105"/>
      <c r="G18" s="105"/>
      <c r="H18" s="105"/>
      <c r="I18" s="105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12"/>
      <c r="B19" s="112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12"/>
      <c r="B20" s="112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12"/>
      <c r="B21" s="112"/>
      <c r="C21" s="105" t="s">
        <v>88</v>
      </c>
      <c r="D21" s="105"/>
      <c r="E21" s="105"/>
      <c r="F21" s="105"/>
      <c r="G21" s="105"/>
      <c r="H21" s="105"/>
      <c r="I21" s="105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12"/>
      <c r="B22" s="112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12"/>
      <c r="B23" s="112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12"/>
      <c r="B24" s="112"/>
      <c r="C24" s="105" t="s">
        <v>89</v>
      </c>
      <c r="D24" s="105"/>
      <c r="E24" s="105"/>
      <c r="F24" s="105"/>
      <c r="G24" s="105"/>
      <c r="H24" s="105"/>
      <c r="I24" s="105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12"/>
      <c r="B25" s="112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12"/>
      <c r="B26" s="112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12"/>
      <c r="B27" s="112"/>
      <c r="C27" s="105" t="s">
        <v>98</v>
      </c>
      <c r="D27" s="105"/>
      <c r="E27" s="105"/>
      <c r="F27" s="105"/>
      <c r="G27" s="105"/>
      <c r="H27" s="105"/>
      <c r="I27" s="105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12"/>
      <c r="B28" s="112"/>
      <c r="C28" s="106" t="s">
        <v>57</v>
      </c>
      <c r="D28" s="106"/>
      <c r="E28" s="106"/>
      <c r="F28" s="106"/>
      <c r="G28" s="106"/>
      <c r="H28" s="106"/>
      <c r="I28" s="106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12"/>
      <c r="B29" s="112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12"/>
      <c r="B30" s="112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12"/>
      <c r="B31" s="112"/>
      <c r="C31" s="105" t="s">
        <v>91</v>
      </c>
      <c r="D31" s="105"/>
      <c r="E31" s="105"/>
      <c r="F31" s="105"/>
      <c r="G31" s="105"/>
      <c r="H31" s="105"/>
      <c r="I31" s="105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12"/>
      <c r="B32" s="112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12"/>
      <c r="B33" s="112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12"/>
      <c r="B34" s="112"/>
      <c r="C34" s="105" t="s">
        <v>99</v>
      </c>
      <c r="D34" s="105"/>
      <c r="E34" s="105"/>
      <c r="F34" s="105"/>
      <c r="G34" s="105"/>
      <c r="H34" s="105"/>
      <c r="I34" s="105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12"/>
      <c r="B35" s="112"/>
      <c r="C35" s="106" t="s">
        <v>54</v>
      </c>
      <c r="D35" s="106"/>
      <c r="E35" s="106"/>
      <c r="F35" s="106"/>
      <c r="G35" s="106"/>
      <c r="H35" s="106"/>
      <c r="I35" s="106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12"/>
      <c r="B36" s="112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12"/>
      <c r="B37" s="112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12"/>
      <c r="B38" s="112"/>
      <c r="C38" s="105" t="s">
        <v>59</v>
      </c>
      <c r="D38" s="105"/>
      <c r="E38" s="105"/>
      <c r="F38" s="105"/>
      <c r="G38" s="105"/>
      <c r="H38" s="105"/>
      <c r="I38" s="105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12"/>
      <c r="B39" s="112"/>
      <c r="C39" s="106" t="s">
        <v>35</v>
      </c>
      <c r="D39" s="106"/>
      <c r="E39" s="106"/>
      <c r="F39" s="106"/>
      <c r="G39" s="106"/>
      <c r="H39" s="106"/>
      <c r="I39" s="106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12"/>
      <c r="B40" s="111" t="s">
        <v>36</v>
      </c>
      <c r="C40" s="111"/>
      <c r="D40" s="111"/>
      <c r="E40" s="111"/>
      <c r="F40" s="111"/>
      <c r="G40" s="111"/>
      <c r="H40" s="111"/>
      <c r="I40" s="111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12" t="s">
        <v>6</v>
      </c>
      <c r="B41" s="112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12"/>
      <c r="B42" s="112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12"/>
      <c r="B43" s="112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12"/>
      <c r="B44" s="112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12"/>
      <c r="B45" s="112"/>
      <c r="C45" s="105" t="s">
        <v>106</v>
      </c>
      <c r="D45" s="105"/>
      <c r="E45" s="105"/>
      <c r="F45" s="105"/>
      <c r="G45" s="105"/>
      <c r="H45" s="105"/>
      <c r="I45" s="105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12"/>
      <c r="B46" s="112"/>
      <c r="C46" s="106" t="s">
        <v>37</v>
      </c>
      <c r="D46" s="106"/>
      <c r="E46" s="106"/>
      <c r="F46" s="106"/>
      <c r="G46" s="106"/>
      <c r="H46" s="106"/>
      <c r="I46" s="106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12"/>
      <c r="B47" s="112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12"/>
      <c r="B48" s="112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12"/>
      <c r="B49" s="112"/>
      <c r="C49" s="105" t="s">
        <v>105</v>
      </c>
      <c r="D49" s="105"/>
      <c r="E49" s="105"/>
      <c r="F49" s="105"/>
      <c r="G49" s="105"/>
      <c r="H49" s="105"/>
      <c r="I49" s="105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12"/>
      <c r="B50" s="112"/>
      <c r="C50" s="106" t="s">
        <v>32</v>
      </c>
      <c r="D50" s="106"/>
      <c r="E50" s="106"/>
      <c r="F50" s="106"/>
      <c r="G50" s="106"/>
      <c r="H50" s="106"/>
      <c r="I50" s="106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12"/>
      <c r="B51" s="112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12"/>
      <c r="B52" s="112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12"/>
      <c r="B53" s="112"/>
      <c r="C53" s="105" t="s">
        <v>61</v>
      </c>
      <c r="D53" s="105"/>
      <c r="E53" s="105"/>
      <c r="F53" s="105"/>
      <c r="G53" s="105"/>
      <c r="H53" s="105"/>
      <c r="I53" s="105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12"/>
      <c r="B54" s="112"/>
      <c r="C54" s="106" t="s">
        <v>38</v>
      </c>
      <c r="D54" s="106"/>
      <c r="E54" s="106"/>
      <c r="F54" s="106"/>
      <c r="G54" s="106"/>
      <c r="H54" s="106"/>
      <c r="I54" s="106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12"/>
      <c r="B55" s="112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12"/>
      <c r="B56" s="112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12"/>
      <c r="B57" s="112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12"/>
      <c r="B58" s="112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12"/>
      <c r="B59" s="112"/>
      <c r="C59" s="105" t="s">
        <v>63</v>
      </c>
      <c r="D59" s="105"/>
      <c r="E59" s="105"/>
      <c r="F59" s="105"/>
      <c r="G59" s="105"/>
      <c r="H59" s="105"/>
      <c r="I59" s="105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12"/>
      <c r="B60" s="112"/>
      <c r="C60" s="106" t="s">
        <v>33</v>
      </c>
      <c r="D60" s="106"/>
      <c r="E60" s="106"/>
      <c r="F60" s="106"/>
      <c r="G60" s="106"/>
      <c r="H60" s="106"/>
      <c r="I60" s="106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12"/>
      <c r="B61" s="107" t="s">
        <v>13</v>
      </c>
      <c r="C61" s="107"/>
      <c r="D61" s="107"/>
      <c r="E61" s="107"/>
      <c r="F61" s="107"/>
      <c r="G61" s="107"/>
      <c r="H61" s="107"/>
      <c r="I61" s="107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08" t="s">
        <v>34</v>
      </c>
      <c r="B62" s="108"/>
      <c r="C62" s="108"/>
      <c r="D62" s="108"/>
      <c r="E62" s="108"/>
      <c r="F62" s="108"/>
      <c r="G62" s="108"/>
      <c r="H62" s="108"/>
      <c r="I62" s="108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10" t="s">
        <v>97</v>
      </c>
      <c r="B63" s="110"/>
      <c r="C63" s="110"/>
      <c r="D63" s="110"/>
      <c r="E63" s="109" t="s">
        <v>81</v>
      </c>
      <c r="F63" s="109"/>
      <c r="G63" s="109"/>
      <c r="H63" s="109"/>
      <c r="I63" s="109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10"/>
      <c r="B64" s="110"/>
      <c r="C64" s="110"/>
      <c r="D64" s="110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00" t="s">
        <v>77</v>
      </c>
      <c r="B65" s="100"/>
      <c r="C65" s="100"/>
      <c r="D65" s="12"/>
      <c r="E65" s="101" t="s">
        <v>82</v>
      </c>
      <c r="F65" s="101"/>
      <c r="G65" s="101"/>
      <c r="H65" s="23"/>
      <c r="I65" s="23"/>
      <c r="J65" s="102" t="s">
        <v>12</v>
      </c>
      <c r="K65" s="102"/>
      <c r="L65" s="14"/>
      <c r="M65" s="14"/>
      <c r="W65" s="101" t="str">
        <f>J65</f>
        <v>ADRIANA VILLAMIZAR NAVARRO</v>
      </c>
      <c r="X65" s="101"/>
      <c r="Y65" s="101"/>
    </row>
    <row r="66" spans="1:25" s="8" customFormat="1" ht="15" customHeight="1">
      <c r="A66" s="103" t="s">
        <v>78</v>
      </c>
      <c r="B66" s="103"/>
      <c r="C66" s="103"/>
      <c r="E66" s="99" t="s">
        <v>83</v>
      </c>
      <c r="F66" s="99"/>
      <c r="G66" s="99"/>
      <c r="H66" s="24"/>
      <c r="I66" s="24"/>
      <c r="J66" s="104" t="s">
        <v>1</v>
      </c>
      <c r="K66" s="104"/>
      <c r="L66" s="15"/>
      <c r="M66" s="15"/>
      <c r="W66" s="99" t="str">
        <f>J66</f>
        <v xml:space="preserve">Jefe Oficina Asesora de Planeación </v>
      </c>
      <c r="X66" s="99"/>
      <c r="Y66" s="99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5"/>
  <sheetViews>
    <sheetView tabSelected="1" view="pageBreakPreview" topLeftCell="D8" zoomScale="80" zoomScaleNormal="89" zoomScaleSheetLayoutView="80" workbookViewId="0">
      <pane ySplit="5" topLeftCell="A33" activePane="bottomLeft" state="frozen"/>
      <selection activeCell="L8" sqref="L8"/>
      <selection pane="bottomLeft" activeCell="G33" sqref="G33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20.570312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26" width="11.42578125" style="3"/>
    <col min="27" max="27" width="14.140625" style="3" bestFit="1" customWidth="1"/>
    <col min="28" max="16384" width="11.42578125" style="3"/>
  </cols>
  <sheetData>
    <row r="1" spans="1:25" s="2" customFormat="1" ht="12.75" customHeight="1">
      <c r="A1" s="135"/>
      <c r="B1" s="136"/>
      <c r="C1" s="137"/>
      <c r="D1" s="144" t="s">
        <v>122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6"/>
      <c r="X1" s="148" t="s">
        <v>16</v>
      </c>
      <c r="Y1" s="149"/>
    </row>
    <row r="2" spans="1:25" s="2" customFormat="1" ht="12.75" customHeight="1">
      <c r="A2" s="138"/>
      <c r="B2" s="139"/>
      <c r="C2" s="140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8" t="s">
        <v>44</v>
      </c>
      <c r="Y2" s="149"/>
    </row>
    <row r="3" spans="1:25" s="2" customFormat="1" ht="12" customHeight="1">
      <c r="A3" s="138"/>
      <c r="B3" s="139"/>
      <c r="C3" s="140"/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148" t="s">
        <v>46</v>
      </c>
      <c r="Y3" s="149"/>
    </row>
    <row r="4" spans="1:25" s="2" customFormat="1" ht="14.25" customHeight="1">
      <c r="A4" s="141"/>
      <c r="B4" s="142"/>
      <c r="C4" s="143"/>
      <c r="D4" s="144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50" t="s">
        <v>17</v>
      </c>
      <c r="Y4" s="150"/>
    </row>
    <row r="5" spans="1:25" ht="12.75" customHeight="1">
      <c r="A5" s="147" t="s">
        <v>18</v>
      </c>
      <c r="B5" s="147"/>
      <c r="C5" s="120" t="s">
        <v>19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2"/>
    </row>
    <row r="6" spans="1:25" ht="11.25" customHeight="1">
      <c r="A6" s="147" t="s">
        <v>20</v>
      </c>
      <c r="B6" s="147"/>
      <c r="C6" s="120" t="s">
        <v>21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25" ht="12.75" customHeight="1">
      <c r="A7" s="119" t="s">
        <v>3</v>
      </c>
      <c r="B7" s="119"/>
      <c r="C7" s="120" t="s">
        <v>4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2"/>
    </row>
    <row r="8" spans="1:25" ht="20.45" customHeight="1">
      <c r="A8" s="119" t="s">
        <v>22</v>
      </c>
      <c r="B8" s="119"/>
      <c r="C8" s="120" t="s">
        <v>5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2"/>
    </row>
    <row r="9" spans="1:25" ht="12" customHeight="1">
      <c r="A9" s="123" t="s">
        <v>23</v>
      </c>
      <c r="B9" s="124"/>
      <c r="C9" s="120" t="s">
        <v>6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2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7" t="s">
        <v>23</v>
      </c>
      <c r="B11" s="117" t="s">
        <v>24</v>
      </c>
      <c r="C11" s="117" t="s">
        <v>25</v>
      </c>
      <c r="D11" s="117" t="s">
        <v>109</v>
      </c>
      <c r="E11" s="117" t="s">
        <v>42</v>
      </c>
      <c r="F11" s="117" t="s">
        <v>133</v>
      </c>
      <c r="G11" s="117" t="s">
        <v>43</v>
      </c>
      <c r="H11" s="117" t="s">
        <v>45</v>
      </c>
      <c r="I11" s="117" t="s">
        <v>26</v>
      </c>
      <c r="J11" s="132" t="s">
        <v>27</v>
      </c>
      <c r="K11" s="133"/>
      <c r="L11" s="134"/>
      <c r="M11" s="113" t="s">
        <v>28</v>
      </c>
      <c r="N11" s="115" t="s">
        <v>39</v>
      </c>
      <c r="O11" s="115"/>
      <c r="P11" s="115"/>
      <c r="Q11" s="115" t="s">
        <v>28</v>
      </c>
      <c r="R11" s="125" t="s">
        <v>40</v>
      </c>
      <c r="S11" s="125"/>
      <c r="T11" s="125"/>
      <c r="U11" s="125" t="s">
        <v>28</v>
      </c>
      <c r="V11" s="127" t="s">
        <v>27</v>
      </c>
      <c r="W11" s="128"/>
      <c r="X11" s="129"/>
      <c r="Y11" s="130" t="s">
        <v>28</v>
      </c>
    </row>
    <row r="12" spans="1:25" ht="33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7" t="s">
        <v>0</v>
      </c>
      <c r="K12" s="17" t="s">
        <v>29</v>
      </c>
      <c r="L12" s="18" t="s">
        <v>30</v>
      </c>
      <c r="M12" s="114"/>
      <c r="N12" s="34" t="s">
        <v>0</v>
      </c>
      <c r="O12" s="34" t="s">
        <v>29</v>
      </c>
      <c r="P12" s="34" t="s">
        <v>30</v>
      </c>
      <c r="Q12" s="116"/>
      <c r="R12" s="35" t="s">
        <v>0</v>
      </c>
      <c r="S12" s="35" t="s">
        <v>29</v>
      </c>
      <c r="T12" s="35" t="s">
        <v>30</v>
      </c>
      <c r="U12" s="126"/>
      <c r="V12" s="36" t="s">
        <v>0</v>
      </c>
      <c r="W12" s="36" t="s">
        <v>29</v>
      </c>
      <c r="X12" s="37" t="s">
        <v>30</v>
      </c>
      <c r="Y12" s="131"/>
    </row>
    <row r="13" spans="1:25" ht="56.25" customHeight="1">
      <c r="A13" s="112" t="s">
        <v>6</v>
      </c>
      <c r="B13" s="112" t="s">
        <v>14</v>
      </c>
      <c r="C13" s="32" t="s">
        <v>79</v>
      </c>
      <c r="D13" s="32" t="s">
        <v>110</v>
      </c>
      <c r="E13" s="40" t="s">
        <v>134</v>
      </c>
      <c r="F13" s="38" t="s">
        <v>127</v>
      </c>
      <c r="G13" s="66" t="s">
        <v>64</v>
      </c>
      <c r="H13" s="67" t="s">
        <v>65</v>
      </c>
      <c r="I13" s="78" t="s">
        <v>130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12"/>
      <c r="B14" s="112"/>
      <c r="C14" s="32" t="s">
        <v>79</v>
      </c>
      <c r="D14" s="32" t="s">
        <v>110</v>
      </c>
      <c r="E14" s="40" t="s">
        <v>134</v>
      </c>
      <c r="F14" s="38" t="s">
        <v>127</v>
      </c>
      <c r="G14" s="42" t="s">
        <v>69</v>
      </c>
      <c r="H14" s="33" t="s">
        <v>66</v>
      </c>
      <c r="I14" s="78" t="s">
        <v>130</v>
      </c>
      <c r="J14" s="30">
        <v>46047000</v>
      </c>
      <c r="K14" s="43"/>
      <c r="L14" s="43"/>
      <c r="M14" s="28">
        <f>SUM(J14:L14)</f>
        <v>46047000</v>
      </c>
      <c r="N14" s="29">
        <v>0</v>
      </c>
      <c r="O14" s="43">
        <v>0</v>
      </c>
      <c r="P14" s="43">
        <v>0</v>
      </c>
      <c r="Q14" s="44">
        <f t="shared" ref="Q14" si="2">+N14+O14+P14</f>
        <v>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46047000</v>
      </c>
      <c r="W14" s="81">
        <f t="shared" si="0"/>
        <v>0</v>
      </c>
      <c r="X14" s="81">
        <f t="shared" si="1"/>
        <v>0</v>
      </c>
      <c r="Y14" s="83">
        <f>SUM(V14:X14)</f>
        <v>46047000</v>
      </c>
    </row>
    <row r="15" spans="1:25" s="20" customFormat="1" ht="12" customHeight="1">
      <c r="A15" s="112"/>
      <c r="B15" s="112"/>
      <c r="C15" s="105" t="s">
        <v>128</v>
      </c>
      <c r="D15" s="105"/>
      <c r="E15" s="105"/>
      <c r="F15" s="105"/>
      <c r="G15" s="105"/>
      <c r="H15" s="105"/>
      <c r="I15" s="105"/>
      <c r="J15" s="45">
        <f t="shared" ref="J15:Y15" si="4">SUM(J13:J14)</f>
        <v>185047000</v>
      </c>
      <c r="K15" s="45">
        <f t="shared" si="4"/>
        <v>0</v>
      </c>
      <c r="L15" s="45">
        <f t="shared" si="4"/>
        <v>0</v>
      </c>
      <c r="M15" s="45">
        <f t="shared" si="4"/>
        <v>185047000</v>
      </c>
      <c r="N15" s="45">
        <f>SUM(N13:N14)</f>
        <v>0</v>
      </c>
      <c r="O15" s="45">
        <f t="shared" si="4"/>
        <v>0</v>
      </c>
      <c r="P15" s="45">
        <f t="shared" si="4"/>
        <v>0</v>
      </c>
      <c r="Q15" s="45">
        <f t="shared" si="4"/>
        <v>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185047000</v>
      </c>
      <c r="W15" s="84">
        <f t="shared" si="4"/>
        <v>0</v>
      </c>
      <c r="X15" s="84">
        <f t="shared" si="4"/>
        <v>0</v>
      </c>
      <c r="Y15" s="84">
        <f t="shared" si="4"/>
        <v>185047000</v>
      </c>
    </row>
    <row r="16" spans="1:25" s="22" customFormat="1" ht="24.95" customHeight="1">
      <c r="A16" s="112"/>
      <c r="B16" s="112"/>
      <c r="C16" s="106" t="s">
        <v>124</v>
      </c>
      <c r="D16" s="106"/>
      <c r="E16" s="106"/>
      <c r="F16" s="106"/>
      <c r="G16" s="106"/>
      <c r="H16" s="106"/>
      <c r="I16" s="106"/>
      <c r="J16" s="48">
        <f>J15</f>
        <v>185047000</v>
      </c>
      <c r="K16" s="48">
        <f t="shared" ref="K16:U16" si="5">K15</f>
        <v>0</v>
      </c>
      <c r="L16" s="48">
        <f t="shared" si="5"/>
        <v>0</v>
      </c>
      <c r="M16" s="48">
        <f t="shared" si="5"/>
        <v>185047000</v>
      </c>
      <c r="N16" s="48">
        <f t="shared" si="5"/>
        <v>0</v>
      </c>
      <c r="O16" s="48">
        <f t="shared" si="5"/>
        <v>0</v>
      </c>
      <c r="P16" s="48">
        <f t="shared" si="5"/>
        <v>0</v>
      </c>
      <c r="Q16" s="48">
        <f t="shared" si="5"/>
        <v>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185047000</v>
      </c>
      <c r="W16" s="96">
        <f t="shared" ref="W16:Y16" si="6">W15</f>
        <v>0</v>
      </c>
      <c r="X16" s="96">
        <f t="shared" si="6"/>
        <v>0</v>
      </c>
      <c r="Y16" s="96">
        <f t="shared" si="6"/>
        <v>185047000</v>
      </c>
    </row>
    <row r="17" spans="1:25" ht="56.25" customHeight="1">
      <c r="A17" s="112"/>
      <c r="B17" s="112"/>
      <c r="C17" s="32" t="s">
        <v>31</v>
      </c>
      <c r="D17" s="32" t="s">
        <v>123</v>
      </c>
      <c r="E17" s="40" t="s">
        <v>135</v>
      </c>
      <c r="F17" s="38" t="s">
        <v>126</v>
      </c>
      <c r="G17" s="66" t="s">
        <v>64</v>
      </c>
      <c r="H17" s="67" t="s">
        <v>65</v>
      </c>
      <c r="I17" s="78" t="s">
        <v>130</v>
      </c>
      <c r="J17" s="49">
        <v>248000000</v>
      </c>
      <c r="K17" s="27"/>
      <c r="L17" s="27"/>
      <c r="M17" s="28">
        <f>SUM(J17:L17)</f>
        <v>248000000</v>
      </c>
      <c r="N17" s="29">
        <v>0</v>
      </c>
      <c r="O17" s="27"/>
      <c r="P17" s="27"/>
      <c r="Q17" s="28">
        <f>+N17+O17+P17</f>
        <v>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248000000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248000000</v>
      </c>
    </row>
    <row r="18" spans="1:25" ht="56.25" customHeight="1">
      <c r="A18" s="112"/>
      <c r="B18" s="112"/>
      <c r="C18" s="32" t="s">
        <v>31</v>
      </c>
      <c r="D18" s="32" t="s">
        <v>123</v>
      </c>
      <c r="E18" s="40" t="s">
        <v>135</v>
      </c>
      <c r="F18" s="38" t="s">
        <v>126</v>
      </c>
      <c r="G18" s="42" t="s">
        <v>69</v>
      </c>
      <c r="H18" s="33" t="s">
        <v>66</v>
      </c>
      <c r="I18" s="78" t="s">
        <v>130</v>
      </c>
      <c r="J18" s="49">
        <v>46047000</v>
      </c>
      <c r="K18" s="27"/>
      <c r="L18" s="27"/>
      <c r="M18" s="28">
        <f>SUM(J18:L18)</f>
        <v>46047000</v>
      </c>
      <c r="N18" s="29">
        <v>0</v>
      </c>
      <c r="O18" s="27"/>
      <c r="P18" s="27"/>
      <c r="Q18" s="28">
        <f>+N18+O18+P18</f>
        <v>0</v>
      </c>
      <c r="R18" s="29"/>
      <c r="S18" s="27">
        <v>0</v>
      </c>
      <c r="T18" s="27"/>
      <c r="U18" s="28">
        <f t="shared" si="7"/>
        <v>0</v>
      </c>
      <c r="V18" s="81">
        <f>SUM(J18-N18+R18)</f>
        <v>46047000</v>
      </c>
      <c r="W18" s="82">
        <f t="shared" si="8"/>
        <v>0</v>
      </c>
      <c r="X18" s="82">
        <f t="shared" si="9"/>
        <v>0</v>
      </c>
      <c r="Y18" s="86">
        <f>V18+W18+X18</f>
        <v>46047000</v>
      </c>
    </row>
    <row r="19" spans="1:25" s="21" customFormat="1" ht="12" customHeight="1">
      <c r="A19" s="112"/>
      <c r="B19" s="112"/>
      <c r="C19" s="105" t="s">
        <v>129</v>
      </c>
      <c r="D19" s="105"/>
      <c r="E19" s="105"/>
      <c r="F19" s="105"/>
      <c r="G19" s="105"/>
      <c r="H19" s="105"/>
      <c r="I19" s="105"/>
      <c r="J19" s="45">
        <f t="shared" ref="J19:U19" si="10">SUM(J17:J18)</f>
        <v>294047000</v>
      </c>
      <c r="K19" s="45">
        <f t="shared" si="10"/>
        <v>0</v>
      </c>
      <c r="L19" s="45">
        <f t="shared" si="10"/>
        <v>0</v>
      </c>
      <c r="M19" s="45">
        <f t="shared" si="10"/>
        <v>294047000</v>
      </c>
      <c r="N19" s="45">
        <f t="shared" si="10"/>
        <v>0</v>
      </c>
      <c r="O19" s="45">
        <f t="shared" si="10"/>
        <v>0</v>
      </c>
      <c r="P19" s="45">
        <f t="shared" si="10"/>
        <v>0</v>
      </c>
      <c r="Q19" s="45">
        <f t="shared" si="10"/>
        <v>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294047000</v>
      </c>
      <c r="W19" s="84">
        <f>SUM(W17:W18)</f>
        <v>0</v>
      </c>
      <c r="X19" s="84">
        <f>SUM(X17:X18)</f>
        <v>0</v>
      </c>
      <c r="Y19" s="84">
        <f>SUM(Y17:Y18)</f>
        <v>294047000</v>
      </c>
    </row>
    <row r="20" spans="1:25" s="22" customFormat="1" ht="24.95" customHeight="1">
      <c r="A20" s="112"/>
      <c r="B20" s="112"/>
      <c r="C20" s="106" t="s">
        <v>125</v>
      </c>
      <c r="D20" s="106"/>
      <c r="E20" s="106"/>
      <c r="F20" s="106"/>
      <c r="G20" s="106"/>
      <c r="H20" s="106"/>
      <c r="I20" s="106"/>
      <c r="J20" s="48">
        <f>J19</f>
        <v>294047000</v>
      </c>
      <c r="K20" s="48">
        <f t="shared" ref="K20:Y20" si="11">K19</f>
        <v>0</v>
      </c>
      <c r="L20" s="48">
        <f t="shared" si="11"/>
        <v>0</v>
      </c>
      <c r="M20" s="48">
        <f t="shared" si="11"/>
        <v>294047000</v>
      </c>
      <c r="N20" s="48">
        <f t="shared" si="11"/>
        <v>0</v>
      </c>
      <c r="O20" s="48">
        <f t="shared" si="11"/>
        <v>0</v>
      </c>
      <c r="P20" s="48">
        <f t="shared" si="11"/>
        <v>0</v>
      </c>
      <c r="Q20" s="48">
        <f t="shared" si="11"/>
        <v>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294047000</v>
      </c>
      <c r="W20" s="48">
        <f t="shared" si="11"/>
        <v>0</v>
      </c>
      <c r="X20" s="48">
        <f t="shared" si="11"/>
        <v>0</v>
      </c>
      <c r="Y20" s="48">
        <f t="shared" si="11"/>
        <v>294047000</v>
      </c>
    </row>
    <row r="21" spans="1:25" ht="54.95" customHeight="1">
      <c r="A21" s="112"/>
      <c r="B21" s="112"/>
      <c r="C21" s="51" t="s">
        <v>7</v>
      </c>
      <c r="D21" s="32" t="s">
        <v>7</v>
      </c>
      <c r="E21" s="40" t="s">
        <v>136</v>
      </c>
      <c r="F21" s="38" t="s">
        <v>111</v>
      </c>
      <c r="G21" s="39" t="s">
        <v>67</v>
      </c>
      <c r="H21" s="33" t="s">
        <v>68</v>
      </c>
      <c r="I21" s="78" t="s">
        <v>131</v>
      </c>
      <c r="J21" s="52">
        <v>548742000</v>
      </c>
      <c r="K21" s="28"/>
      <c r="L21" s="28">
        <v>0</v>
      </c>
      <c r="M21" s="28">
        <f t="shared" ref="M21:M23" si="12">SUM(J21:L21)</f>
        <v>548742000</v>
      </c>
      <c r="N21" s="26">
        <v>0</v>
      </c>
      <c r="O21" s="27">
        <v>0</v>
      </c>
      <c r="P21" s="27">
        <v>0</v>
      </c>
      <c r="Q21" s="28">
        <f t="shared" ref="Q21:Q23" si="13">+N21+O21+P21</f>
        <v>0</v>
      </c>
      <c r="R21" s="29">
        <v>17500000</v>
      </c>
      <c r="S21" s="27">
        <v>0</v>
      </c>
      <c r="T21" s="27">
        <v>0</v>
      </c>
      <c r="U21" s="28">
        <f>+R21+S21+T21</f>
        <v>17500000</v>
      </c>
      <c r="V21" s="81">
        <f t="shared" ref="V21:V23" si="14">SUM(J21-N21+R21)</f>
        <v>566242000</v>
      </c>
      <c r="W21" s="82">
        <f>SUM(K21-O21+S21)</f>
        <v>0</v>
      </c>
      <c r="X21" s="82">
        <f>SUM(L21-P21+T21)</f>
        <v>0</v>
      </c>
      <c r="Y21" s="86">
        <f>V21+W21+X21</f>
        <v>566242000</v>
      </c>
    </row>
    <row r="22" spans="1:25" ht="54.95" customHeight="1">
      <c r="A22" s="112"/>
      <c r="B22" s="112"/>
      <c r="C22" s="51" t="s">
        <v>7</v>
      </c>
      <c r="D22" s="32" t="s">
        <v>7</v>
      </c>
      <c r="E22" s="40" t="s">
        <v>136</v>
      </c>
      <c r="F22" s="38" t="s">
        <v>111</v>
      </c>
      <c r="G22" s="66" t="s">
        <v>64</v>
      </c>
      <c r="H22" s="67" t="s">
        <v>65</v>
      </c>
      <c r="I22" s="78" t="s">
        <v>131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si="13"/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12"/>
      <c r="B23" s="112"/>
      <c r="C23" s="51" t="s">
        <v>7</v>
      </c>
      <c r="D23" s="32" t="s">
        <v>7</v>
      </c>
      <c r="E23" s="40" t="s">
        <v>136</v>
      </c>
      <c r="F23" s="38" t="s">
        <v>111</v>
      </c>
      <c r="G23" s="42" t="s">
        <v>69</v>
      </c>
      <c r="H23" s="33" t="s">
        <v>66</v>
      </c>
      <c r="I23" s="78" t="s">
        <v>131</v>
      </c>
      <c r="J23" s="52">
        <v>46047000</v>
      </c>
      <c r="K23" s="28"/>
      <c r="L23" s="28">
        <v>0</v>
      </c>
      <c r="M23" s="28">
        <f t="shared" si="12"/>
        <v>46047000</v>
      </c>
      <c r="N23" s="26">
        <v>0</v>
      </c>
      <c r="O23" s="27">
        <v>0</v>
      </c>
      <c r="P23" s="27"/>
      <c r="Q23" s="28">
        <f t="shared" si="13"/>
        <v>0</v>
      </c>
      <c r="R23" s="29"/>
      <c r="S23" s="27"/>
      <c r="T23" s="27"/>
      <c r="U23" s="28"/>
      <c r="V23" s="81">
        <f t="shared" si="14"/>
        <v>46047000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46047000</v>
      </c>
    </row>
    <row r="24" spans="1:25" s="21" customFormat="1" ht="12" customHeight="1">
      <c r="A24" s="112"/>
      <c r="B24" s="112"/>
      <c r="C24" s="105" t="s">
        <v>112</v>
      </c>
      <c r="D24" s="105"/>
      <c r="E24" s="105"/>
      <c r="F24" s="105"/>
      <c r="G24" s="105"/>
      <c r="H24" s="105"/>
      <c r="I24" s="105"/>
      <c r="J24" s="45">
        <f t="shared" ref="J24:Y24" si="17">SUM(J21:J23)</f>
        <v>623789000</v>
      </c>
      <c r="K24" s="45">
        <f t="shared" si="17"/>
        <v>0</v>
      </c>
      <c r="L24" s="45">
        <f t="shared" si="17"/>
        <v>0</v>
      </c>
      <c r="M24" s="45">
        <f t="shared" si="17"/>
        <v>623789000</v>
      </c>
      <c r="N24" s="45">
        <f t="shared" si="17"/>
        <v>0</v>
      </c>
      <c r="O24" s="45">
        <f t="shared" si="17"/>
        <v>0</v>
      </c>
      <c r="P24" s="45">
        <f t="shared" si="17"/>
        <v>0</v>
      </c>
      <c r="Q24" s="45">
        <f t="shared" si="17"/>
        <v>0</v>
      </c>
      <c r="R24" s="45">
        <f t="shared" si="17"/>
        <v>17500000</v>
      </c>
      <c r="S24" s="45">
        <f t="shared" si="17"/>
        <v>0</v>
      </c>
      <c r="T24" s="45">
        <f t="shared" si="17"/>
        <v>0</v>
      </c>
      <c r="U24" s="45">
        <f t="shared" si="17"/>
        <v>17500000</v>
      </c>
      <c r="V24" s="84">
        <f t="shared" si="17"/>
        <v>641289000</v>
      </c>
      <c r="W24" s="84">
        <f t="shared" si="17"/>
        <v>0</v>
      </c>
      <c r="X24" s="84">
        <f t="shared" si="17"/>
        <v>0</v>
      </c>
      <c r="Y24" s="84">
        <f t="shared" si="17"/>
        <v>641289000</v>
      </c>
    </row>
    <row r="25" spans="1:25" s="22" customFormat="1" ht="24.95" customHeight="1">
      <c r="A25" s="112"/>
      <c r="B25" s="112"/>
      <c r="C25" s="106" t="s">
        <v>35</v>
      </c>
      <c r="D25" s="106"/>
      <c r="E25" s="106"/>
      <c r="F25" s="106"/>
      <c r="G25" s="106"/>
      <c r="H25" s="106"/>
      <c r="I25" s="106"/>
      <c r="J25" s="48">
        <f>SUM(J24)</f>
        <v>623789000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623789000</v>
      </c>
      <c r="N25" s="48">
        <f t="shared" si="18"/>
        <v>0</v>
      </c>
      <c r="O25" s="48">
        <f t="shared" si="18"/>
        <v>0</v>
      </c>
      <c r="P25" s="48">
        <f t="shared" si="18"/>
        <v>0</v>
      </c>
      <c r="Q25" s="48">
        <f t="shared" si="18"/>
        <v>0</v>
      </c>
      <c r="R25" s="48">
        <f t="shared" si="18"/>
        <v>17500000</v>
      </c>
      <c r="S25" s="48">
        <f t="shared" si="18"/>
        <v>0</v>
      </c>
      <c r="T25" s="48">
        <f t="shared" si="18"/>
        <v>0</v>
      </c>
      <c r="U25" s="48">
        <f t="shared" si="18"/>
        <v>17500000</v>
      </c>
      <c r="V25" s="85">
        <f>SUM(V24)</f>
        <v>641289000</v>
      </c>
      <c r="W25" s="85">
        <f t="shared" si="18"/>
        <v>0</v>
      </c>
      <c r="X25" s="85">
        <f t="shared" si="18"/>
        <v>0</v>
      </c>
      <c r="Y25" s="85">
        <f t="shared" si="18"/>
        <v>641289000</v>
      </c>
    </row>
    <row r="26" spans="1:25" s="21" customFormat="1" ht="37.5" customHeight="1">
      <c r="A26" s="112"/>
      <c r="B26" s="111" t="s">
        <v>36</v>
      </c>
      <c r="C26" s="111"/>
      <c r="D26" s="111"/>
      <c r="E26" s="111"/>
      <c r="F26" s="111"/>
      <c r="G26" s="111"/>
      <c r="H26" s="111"/>
      <c r="I26" s="111"/>
      <c r="J26" s="53">
        <f t="shared" ref="J26:Y26" si="19">J16+J20+J25</f>
        <v>1102883000</v>
      </c>
      <c r="K26" s="53">
        <f t="shared" si="19"/>
        <v>0</v>
      </c>
      <c r="L26" s="53">
        <f t="shared" si="19"/>
        <v>0</v>
      </c>
      <c r="M26" s="53">
        <f t="shared" si="19"/>
        <v>1102883000</v>
      </c>
      <c r="N26" s="53">
        <f>N16+N20+N25</f>
        <v>0</v>
      </c>
      <c r="O26" s="53">
        <f t="shared" si="19"/>
        <v>0</v>
      </c>
      <c r="P26" s="53">
        <f t="shared" si="19"/>
        <v>0</v>
      </c>
      <c r="Q26" s="53">
        <f t="shared" si="19"/>
        <v>0</v>
      </c>
      <c r="R26" s="53">
        <f t="shared" si="19"/>
        <v>17500000</v>
      </c>
      <c r="S26" s="53">
        <f t="shared" si="19"/>
        <v>0</v>
      </c>
      <c r="T26" s="53">
        <f t="shared" si="19"/>
        <v>0</v>
      </c>
      <c r="U26" s="53">
        <f t="shared" si="19"/>
        <v>17500000</v>
      </c>
      <c r="V26" s="87">
        <f t="shared" si="19"/>
        <v>1120383000</v>
      </c>
      <c r="W26" s="87">
        <f t="shared" si="19"/>
        <v>0</v>
      </c>
      <c r="X26" s="87">
        <f t="shared" si="19"/>
        <v>0</v>
      </c>
      <c r="Y26" s="87">
        <f t="shared" si="19"/>
        <v>1120383000</v>
      </c>
    </row>
    <row r="27" spans="1:25" ht="54.6" customHeight="1">
      <c r="A27" s="112" t="s">
        <v>6</v>
      </c>
      <c r="B27" s="112" t="s">
        <v>13</v>
      </c>
      <c r="C27" s="51" t="s">
        <v>8</v>
      </c>
      <c r="D27" s="32" t="s">
        <v>8</v>
      </c>
      <c r="E27" s="40" t="s">
        <v>137</v>
      </c>
      <c r="F27" s="54" t="s">
        <v>113</v>
      </c>
      <c r="G27" s="39" t="s">
        <v>67</v>
      </c>
      <c r="H27" s="33" t="s">
        <v>68</v>
      </c>
      <c r="I27" s="79" t="s">
        <v>131</v>
      </c>
      <c r="J27" s="46">
        <v>275096000</v>
      </c>
      <c r="K27" s="55"/>
      <c r="L27" s="28"/>
      <c r="M27" s="28">
        <f t="shared" ref="M27:M30" si="20">SUM(J27:L27)</f>
        <v>275096000</v>
      </c>
      <c r="N27" s="31"/>
      <c r="O27" s="27"/>
      <c r="P27" s="27">
        <v>0</v>
      </c>
      <c r="Q27" s="28">
        <f>+N27+O27+P27</f>
        <v>0</v>
      </c>
      <c r="R27" s="29">
        <v>0</v>
      </c>
      <c r="S27" s="27">
        <v>0</v>
      </c>
      <c r="T27" s="27">
        <v>0</v>
      </c>
      <c r="U27" s="28">
        <f>+R27+S27+T27</f>
        <v>0</v>
      </c>
      <c r="V27" s="81">
        <f t="shared" ref="V27:V29" si="21">SUM(J27-N27+R27)</f>
        <v>275096000</v>
      </c>
      <c r="W27" s="82">
        <f t="shared" ref="V27:X30" si="22">SUM(K27-O27+S27)</f>
        <v>0</v>
      </c>
      <c r="X27" s="82">
        <f t="shared" si="22"/>
        <v>0</v>
      </c>
      <c r="Y27" s="88">
        <f>V27+W27+X27</f>
        <v>275096000</v>
      </c>
    </row>
    <row r="28" spans="1:25" ht="54.6" customHeight="1">
      <c r="A28" s="112"/>
      <c r="B28" s="112"/>
      <c r="C28" s="51" t="s">
        <v>8</v>
      </c>
      <c r="D28" s="32" t="s">
        <v>8</v>
      </c>
      <c r="E28" s="40" t="s">
        <v>137</v>
      </c>
      <c r="F28" s="54" t="s">
        <v>113</v>
      </c>
      <c r="G28" s="42" t="s">
        <v>69</v>
      </c>
      <c r="H28" s="33" t="s">
        <v>66</v>
      </c>
      <c r="I28" s="78" t="s">
        <v>131</v>
      </c>
      <c r="J28" s="46">
        <v>46047000</v>
      </c>
      <c r="K28" s="55"/>
      <c r="L28" s="28"/>
      <c r="M28" s="28">
        <f t="shared" si="20"/>
        <v>46047000</v>
      </c>
      <c r="N28" s="31">
        <v>0</v>
      </c>
      <c r="O28" s="27"/>
      <c r="P28" s="27"/>
      <c r="Q28" s="28">
        <f>+N28+O28+P28</f>
        <v>0</v>
      </c>
      <c r="R28" s="29"/>
      <c r="S28" s="27">
        <v>0</v>
      </c>
      <c r="T28" s="27"/>
      <c r="U28" s="28">
        <f t="shared" ref="U28:U30" si="23">+R28+S28+T28</f>
        <v>0</v>
      </c>
      <c r="V28" s="81">
        <f t="shared" si="21"/>
        <v>46047000</v>
      </c>
      <c r="W28" s="81">
        <f>SUM(K28-O28+S28)</f>
        <v>0</v>
      </c>
      <c r="X28" s="82">
        <f t="shared" si="22"/>
        <v>0</v>
      </c>
      <c r="Y28" s="88">
        <f t="shared" ref="Y28:Y30" si="24">V28+W28+X28</f>
        <v>46047000</v>
      </c>
    </row>
    <row r="29" spans="1:25" ht="54.6" customHeight="1">
      <c r="A29" s="112"/>
      <c r="B29" s="112"/>
      <c r="C29" s="51" t="s">
        <v>8</v>
      </c>
      <c r="D29" s="32" t="s">
        <v>8</v>
      </c>
      <c r="E29" s="40" t="s">
        <v>137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31"/>
      <c r="O29" s="27"/>
      <c r="P29" s="27"/>
      <c r="Q29" s="28">
        <f t="shared" ref="Q29:Q30" si="25">+N29+O29+P29</f>
        <v>0</v>
      </c>
      <c r="R29" s="29"/>
      <c r="S29" s="27">
        <v>0</v>
      </c>
      <c r="T29" s="27"/>
      <c r="U29" s="28">
        <f t="shared" si="23"/>
        <v>0</v>
      </c>
      <c r="V29" s="81">
        <f t="shared" si="21"/>
        <v>0</v>
      </c>
      <c r="W29" s="81">
        <f t="shared" ref="W29:W30" si="26">SUM(K29-O29+S29)</f>
        <v>566517600</v>
      </c>
      <c r="X29" s="82">
        <f t="shared" si="22"/>
        <v>0</v>
      </c>
      <c r="Y29" s="88">
        <f t="shared" si="24"/>
        <v>566517600</v>
      </c>
    </row>
    <row r="30" spans="1:25" ht="54.6" customHeight="1">
      <c r="A30" s="112"/>
      <c r="B30" s="112"/>
      <c r="C30" s="51" t="s">
        <v>8</v>
      </c>
      <c r="D30" s="32" t="s">
        <v>8</v>
      </c>
      <c r="E30" s="40" t="s">
        <v>137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31"/>
      <c r="O30" s="27"/>
      <c r="P30" s="27"/>
      <c r="Q30" s="28">
        <f t="shared" si="25"/>
        <v>0</v>
      </c>
      <c r="R30" s="29"/>
      <c r="S30" s="27">
        <v>0</v>
      </c>
      <c r="T30" s="27"/>
      <c r="U30" s="28">
        <f t="shared" si="23"/>
        <v>0</v>
      </c>
      <c r="V30" s="81">
        <f t="shared" si="22"/>
        <v>0</v>
      </c>
      <c r="W30" s="81">
        <f t="shared" si="26"/>
        <v>141629400</v>
      </c>
      <c r="X30" s="82">
        <f t="shared" si="22"/>
        <v>0</v>
      </c>
      <c r="Y30" s="88">
        <f t="shared" si="24"/>
        <v>141629400</v>
      </c>
    </row>
    <row r="31" spans="1:25" s="21" customFormat="1" ht="12" customHeight="1">
      <c r="A31" s="112"/>
      <c r="B31" s="112"/>
      <c r="C31" s="105" t="s">
        <v>115</v>
      </c>
      <c r="D31" s="105"/>
      <c r="E31" s="105"/>
      <c r="F31" s="105"/>
      <c r="G31" s="105"/>
      <c r="H31" s="105"/>
      <c r="I31" s="105"/>
      <c r="J31" s="45">
        <f>SUM(J27:J30)</f>
        <v>321143000</v>
      </c>
      <c r="K31" s="45">
        <f t="shared" ref="K31:Y31" si="27">SUM(K27:K30)</f>
        <v>708147000</v>
      </c>
      <c r="L31" s="45">
        <f t="shared" si="27"/>
        <v>0</v>
      </c>
      <c r="M31" s="45">
        <f t="shared" si="27"/>
        <v>1029290000</v>
      </c>
      <c r="N31" s="45">
        <f t="shared" si="27"/>
        <v>0</v>
      </c>
      <c r="O31" s="45">
        <f t="shared" si="27"/>
        <v>0</v>
      </c>
      <c r="P31" s="45">
        <f t="shared" si="27"/>
        <v>0</v>
      </c>
      <c r="Q31" s="45">
        <f t="shared" si="27"/>
        <v>0</v>
      </c>
      <c r="R31" s="45">
        <f t="shared" si="27"/>
        <v>0</v>
      </c>
      <c r="S31" s="45">
        <f t="shared" si="27"/>
        <v>0</v>
      </c>
      <c r="T31" s="45">
        <f t="shared" si="27"/>
        <v>0</v>
      </c>
      <c r="U31" s="45">
        <f t="shared" si="27"/>
        <v>0</v>
      </c>
      <c r="V31" s="84">
        <f t="shared" si="27"/>
        <v>321143000</v>
      </c>
      <c r="W31" s="84">
        <f t="shared" si="27"/>
        <v>708147000</v>
      </c>
      <c r="X31" s="84">
        <f t="shared" si="27"/>
        <v>0</v>
      </c>
      <c r="Y31" s="84">
        <f t="shared" si="27"/>
        <v>1029290000</v>
      </c>
    </row>
    <row r="32" spans="1:25" s="22" customFormat="1" ht="24.95" customHeight="1">
      <c r="A32" s="112"/>
      <c r="B32" s="112"/>
      <c r="C32" s="106" t="s">
        <v>37</v>
      </c>
      <c r="D32" s="106"/>
      <c r="E32" s="106"/>
      <c r="F32" s="106"/>
      <c r="G32" s="106"/>
      <c r="H32" s="106"/>
      <c r="I32" s="106"/>
      <c r="J32" s="48">
        <f>J31</f>
        <v>321143000</v>
      </c>
      <c r="K32" s="48">
        <f t="shared" ref="K32:Y32" si="28">K31</f>
        <v>708147000</v>
      </c>
      <c r="L32" s="48">
        <f t="shared" si="28"/>
        <v>0</v>
      </c>
      <c r="M32" s="48">
        <f t="shared" si="28"/>
        <v>1029290000</v>
      </c>
      <c r="N32" s="48">
        <f t="shared" si="28"/>
        <v>0</v>
      </c>
      <c r="O32" s="48">
        <f t="shared" si="28"/>
        <v>0</v>
      </c>
      <c r="P32" s="48">
        <f t="shared" si="28"/>
        <v>0</v>
      </c>
      <c r="Q32" s="48">
        <f t="shared" si="28"/>
        <v>0</v>
      </c>
      <c r="R32" s="48">
        <f t="shared" si="28"/>
        <v>0</v>
      </c>
      <c r="S32" s="48">
        <f t="shared" si="28"/>
        <v>0</v>
      </c>
      <c r="T32" s="48">
        <f t="shared" si="28"/>
        <v>0</v>
      </c>
      <c r="U32" s="48">
        <f t="shared" si="28"/>
        <v>0</v>
      </c>
      <c r="V32" s="85">
        <f t="shared" si="28"/>
        <v>321143000</v>
      </c>
      <c r="W32" s="85">
        <f t="shared" si="28"/>
        <v>708147000</v>
      </c>
      <c r="X32" s="85">
        <f t="shared" si="28"/>
        <v>0</v>
      </c>
      <c r="Y32" s="85">
        <f t="shared" si="28"/>
        <v>1029290000</v>
      </c>
    </row>
    <row r="33" spans="1:27" ht="53.25" customHeight="1">
      <c r="A33" s="112"/>
      <c r="B33" s="112"/>
      <c r="C33" s="51" t="s">
        <v>9</v>
      </c>
      <c r="D33" s="32" t="s">
        <v>9</v>
      </c>
      <c r="E33" s="40" t="s">
        <v>138</v>
      </c>
      <c r="F33" s="33" t="s">
        <v>116</v>
      </c>
      <c r="G33" s="39" t="s">
        <v>67</v>
      </c>
      <c r="H33" s="33" t="s">
        <v>68</v>
      </c>
      <c r="I33" s="94" t="s">
        <v>132</v>
      </c>
      <c r="J33" s="52">
        <v>672286000</v>
      </c>
      <c r="K33" s="44"/>
      <c r="L33" s="44"/>
      <c r="M33" s="28">
        <f>SUM(J33:L33)</f>
        <v>672286000</v>
      </c>
      <c r="N33" s="31"/>
      <c r="O33" s="27">
        <v>0</v>
      </c>
      <c r="P33" s="27">
        <v>0</v>
      </c>
      <c r="Q33" s="28">
        <f>+N33+O33+P33</f>
        <v>0</v>
      </c>
      <c r="R33" s="29">
        <v>0</v>
      </c>
      <c r="S33" s="27">
        <v>0</v>
      </c>
      <c r="T33" s="27">
        <v>0</v>
      </c>
      <c r="U33" s="28">
        <f>+R33+S33+T33</f>
        <v>0</v>
      </c>
      <c r="V33" s="81">
        <f>SUM(J33-N33+R33)</f>
        <v>672286000</v>
      </c>
      <c r="W33" s="81">
        <f t="shared" ref="W33:X33" si="29">SUM(K33-O33+S33)</f>
        <v>0</v>
      </c>
      <c r="X33" s="81">
        <f t="shared" si="29"/>
        <v>0</v>
      </c>
      <c r="Y33" s="88">
        <f>V33+W33+X33</f>
        <v>672286000</v>
      </c>
    </row>
    <row r="34" spans="1:27" ht="53.25" customHeight="1">
      <c r="A34" s="112"/>
      <c r="B34" s="112"/>
      <c r="C34" s="51" t="s">
        <v>9</v>
      </c>
      <c r="D34" s="32" t="s">
        <v>9</v>
      </c>
      <c r="E34" s="40" t="s">
        <v>138</v>
      </c>
      <c r="F34" s="33" t="s">
        <v>116</v>
      </c>
      <c r="G34" s="42" t="s">
        <v>69</v>
      </c>
      <c r="H34" s="33" t="s">
        <v>66</v>
      </c>
      <c r="I34" s="94" t="s">
        <v>132</v>
      </c>
      <c r="J34" s="52">
        <v>46047000</v>
      </c>
      <c r="K34" s="44"/>
      <c r="L34" s="44"/>
      <c r="M34" s="28">
        <f t="shared" ref="M34" si="30">SUM(J34:L34)</f>
        <v>46047000</v>
      </c>
      <c r="N34" s="31">
        <v>0</v>
      </c>
      <c r="O34" s="27"/>
      <c r="P34" s="27"/>
      <c r="Q34" s="28">
        <f>+N34+O34+P34</f>
        <v>0</v>
      </c>
      <c r="R34" s="29"/>
      <c r="S34" s="27"/>
      <c r="T34" s="27"/>
      <c r="U34" s="28">
        <f>+R34+S34+T34</f>
        <v>0</v>
      </c>
      <c r="V34" s="81">
        <f>SUM(J34-N34+R34)</f>
        <v>46047000</v>
      </c>
      <c r="W34" s="81">
        <f t="shared" ref="W34" si="31">SUM(K34-O34+S34)</f>
        <v>0</v>
      </c>
      <c r="X34" s="81">
        <f t="shared" ref="X34" si="32">SUM(L34-P34+T34)</f>
        <v>0</v>
      </c>
      <c r="Y34" s="88">
        <f t="shared" ref="Y34" si="33">V34+W34+X34</f>
        <v>46047000</v>
      </c>
    </row>
    <row r="35" spans="1:27" s="21" customFormat="1" ht="12" customHeight="1">
      <c r="A35" s="112"/>
      <c r="B35" s="112"/>
      <c r="C35" s="105" t="s">
        <v>117</v>
      </c>
      <c r="D35" s="105"/>
      <c r="E35" s="105"/>
      <c r="F35" s="105"/>
      <c r="G35" s="105"/>
      <c r="H35" s="105"/>
      <c r="I35" s="105"/>
      <c r="J35" s="45">
        <f t="shared" ref="J35:Y35" si="34">SUM(J33:J34)</f>
        <v>718333000</v>
      </c>
      <c r="K35" s="45">
        <f t="shared" si="34"/>
        <v>0</v>
      </c>
      <c r="L35" s="45">
        <f t="shared" si="34"/>
        <v>0</v>
      </c>
      <c r="M35" s="45">
        <f t="shared" si="34"/>
        <v>718333000</v>
      </c>
      <c r="N35" s="45">
        <f t="shared" si="34"/>
        <v>0</v>
      </c>
      <c r="O35" s="45">
        <f t="shared" si="34"/>
        <v>0</v>
      </c>
      <c r="P35" s="45">
        <f t="shared" si="34"/>
        <v>0</v>
      </c>
      <c r="Q35" s="45">
        <f t="shared" si="34"/>
        <v>0</v>
      </c>
      <c r="R35" s="45">
        <f t="shared" si="34"/>
        <v>0</v>
      </c>
      <c r="S35" s="45">
        <f t="shared" si="34"/>
        <v>0</v>
      </c>
      <c r="T35" s="45">
        <f t="shared" si="34"/>
        <v>0</v>
      </c>
      <c r="U35" s="45">
        <f t="shared" si="34"/>
        <v>0</v>
      </c>
      <c r="V35" s="84">
        <f>SUM(V33:V34)</f>
        <v>718333000</v>
      </c>
      <c r="W35" s="84">
        <f t="shared" si="34"/>
        <v>0</v>
      </c>
      <c r="X35" s="84">
        <f t="shared" si="34"/>
        <v>0</v>
      </c>
      <c r="Y35" s="84">
        <f t="shared" si="34"/>
        <v>718333000</v>
      </c>
    </row>
    <row r="36" spans="1:27" s="22" customFormat="1" ht="24.95" customHeight="1">
      <c r="A36" s="112"/>
      <c r="B36" s="112"/>
      <c r="C36" s="106" t="s">
        <v>32</v>
      </c>
      <c r="D36" s="106"/>
      <c r="E36" s="106"/>
      <c r="F36" s="106"/>
      <c r="G36" s="106"/>
      <c r="H36" s="106"/>
      <c r="I36" s="106"/>
      <c r="J36" s="48">
        <f>J35</f>
        <v>718333000</v>
      </c>
      <c r="K36" s="48">
        <f t="shared" ref="K36:Y36" si="35">K35</f>
        <v>0</v>
      </c>
      <c r="L36" s="48">
        <f t="shared" si="35"/>
        <v>0</v>
      </c>
      <c r="M36" s="48">
        <f t="shared" si="35"/>
        <v>718333000</v>
      </c>
      <c r="N36" s="48">
        <f t="shared" si="35"/>
        <v>0</v>
      </c>
      <c r="O36" s="48">
        <f t="shared" si="35"/>
        <v>0</v>
      </c>
      <c r="P36" s="48">
        <f t="shared" si="35"/>
        <v>0</v>
      </c>
      <c r="Q36" s="48">
        <f t="shared" si="35"/>
        <v>0</v>
      </c>
      <c r="R36" s="48">
        <f t="shared" si="35"/>
        <v>0</v>
      </c>
      <c r="S36" s="48">
        <f t="shared" si="35"/>
        <v>0</v>
      </c>
      <c r="T36" s="48">
        <f t="shared" si="35"/>
        <v>0</v>
      </c>
      <c r="U36" s="48">
        <f t="shared" si="35"/>
        <v>0</v>
      </c>
      <c r="V36" s="85">
        <f t="shared" si="35"/>
        <v>718333000</v>
      </c>
      <c r="W36" s="85">
        <f t="shared" si="35"/>
        <v>0</v>
      </c>
      <c r="X36" s="85">
        <f t="shared" si="35"/>
        <v>0</v>
      </c>
      <c r="Y36" s="85">
        <f t="shared" si="35"/>
        <v>718333000</v>
      </c>
    </row>
    <row r="37" spans="1:27" ht="56.25" customHeight="1">
      <c r="A37" s="112"/>
      <c r="B37" s="112"/>
      <c r="C37" s="57" t="s">
        <v>10</v>
      </c>
      <c r="D37" s="57" t="s">
        <v>10</v>
      </c>
      <c r="E37" s="40" t="s">
        <v>139</v>
      </c>
      <c r="F37" s="58" t="s">
        <v>119</v>
      </c>
      <c r="G37" s="39" t="s">
        <v>67</v>
      </c>
      <c r="H37" s="33" t="s">
        <v>68</v>
      </c>
      <c r="I37" s="94" t="s">
        <v>132</v>
      </c>
      <c r="J37" s="46">
        <v>632130000</v>
      </c>
      <c r="K37" s="27"/>
      <c r="L37" s="27">
        <v>0</v>
      </c>
      <c r="M37" s="28">
        <f>SUM(J37:L37)</f>
        <v>632130000</v>
      </c>
      <c r="N37" s="29">
        <v>17500000</v>
      </c>
      <c r="O37" s="27">
        <v>0</v>
      </c>
      <c r="P37" s="27">
        <v>0</v>
      </c>
      <c r="Q37" s="28">
        <f>+N37+O37+P37</f>
        <v>17500000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614630000</v>
      </c>
      <c r="W37" s="81">
        <f t="shared" ref="W37:X38" si="36">SUM(K37-O37+S37)</f>
        <v>0</v>
      </c>
      <c r="X37" s="81">
        <f t="shared" si="36"/>
        <v>0</v>
      </c>
      <c r="Y37" s="88">
        <f>V37+W37+X37</f>
        <v>614630000</v>
      </c>
    </row>
    <row r="38" spans="1:27" ht="56.25" customHeight="1">
      <c r="A38" s="112"/>
      <c r="B38" s="112"/>
      <c r="C38" s="57" t="s">
        <v>10</v>
      </c>
      <c r="D38" s="57" t="s">
        <v>10</v>
      </c>
      <c r="E38" s="40" t="s">
        <v>139</v>
      </c>
      <c r="F38" s="58" t="s">
        <v>119</v>
      </c>
      <c r="G38" s="42" t="s">
        <v>69</v>
      </c>
      <c r="H38" s="33" t="s">
        <v>66</v>
      </c>
      <c r="I38" s="94" t="s">
        <v>132</v>
      </c>
      <c r="J38" s="46">
        <v>46047000</v>
      </c>
      <c r="K38" s="27"/>
      <c r="L38" s="27">
        <v>0</v>
      </c>
      <c r="M38" s="28">
        <f t="shared" ref="M38" si="37">SUM(J38:L38)</f>
        <v>46047000</v>
      </c>
      <c r="N38" s="29">
        <v>0</v>
      </c>
      <c r="O38" s="27"/>
      <c r="P38" s="27"/>
      <c r="Q38" s="28">
        <f>+N38+O38+P38</f>
        <v>0</v>
      </c>
      <c r="R38" s="26"/>
      <c r="S38" s="27"/>
      <c r="T38" s="27"/>
      <c r="U38" s="28"/>
      <c r="V38" s="81">
        <f>SUM(J38-N38+R38)</f>
        <v>46047000</v>
      </c>
      <c r="W38" s="81">
        <f t="shared" si="36"/>
        <v>0</v>
      </c>
      <c r="X38" s="81">
        <f t="shared" si="36"/>
        <v>0</v>
      </c>
      <c r="Y38" s="88">
        <f>V38+W38+X38</f>
        <v>46047000</v>
      </c>
    </row>
    <row r="39" spans="1:27" s="21" customFormat="1" ht="12" customHeight="1">
      <c r="A39" s="112"/>
      <c r="B39" s="112"/>
      <c r="C39" s="105" t="s">
        <v>118</v>
      </c>
      <c r="D39" s="105"/>
      <c r="E39" s="105"/>
      <c r="F39" s="105"/>
      <c r="G39" s="105"/>
      <c r="H39" s="105"/>
      <c r="I39" s="105"/>
      <c r="J39" s="45">
        <f t="shared" ref="J39:Y39" si="38">SUM(J37:J38)</f>
        <v>678177000</v>
      </c>
      <c r="K39" s="45">
        <f t="shared" si="38"/>
        <v>0</v>
      </c>
      <c r="L39" s="45">
        <f t="shared" si="38"/>
        <v>0</v>
      </c>
      <c r="M39" s="45">
        <f t="shared" si="38"/>
        <v>678177000</v>
      </c>
      <c r="N39" s="45">
        <f t="shared" si="38"/>
        <v>17500000</v>
      </c>
      <c r="O39" s="45">
        <f t="shared" si="38"/>
        <v>0</v>
      </c>
      <c r="P39" s="45">
        <f t="shared" si="38"/>
        <v>0</v>
      </c>
      <c r="Q39" s="45">
        <f t="shared" si="38"/>
        <v>17500000</v>
      </c>
      <c r="R39" s="45">
        <f t="shared" si="38"/>
        <v>0</v>
      </c>
      <c r="S39" s="45">
        <f t="shared" si="38"/>
        <v>0</v>
      </c>
      <c r="T39" s="45">
        <f t="shared" si="38"/>
        <v>0</v>
      </c>
      <c r="U39" s="45">
        <f t="shared" si="38"/>
        <v>0</v>
      </c>
      <c r="V39" s="84">
        <f>SUM(V37:V38)</f>
        <v>660677000</v>
      </c>
      <c r="W39" s="84">
        <f t="shared" si="38"/>
        <v>0</v>
      </c>
      <c r="X39" s="84">
        <f t="shared" si="38"/>
        <v>0</v>
      </c>
      <c r="Y39" s="84">
        <f t="shared" si="38"/>
        <v>660677000</v>
      </c>
    </row>
    <row r="40" spans="1:27" s="22" customFormat="1" ht="24.95" customHeight="1">
      <c r="A40" s="112"/>
      <c r="B40" s="112"/>
      <c r="C40" s="106" t="s">
        <v>38</v>
      </c>
      <c r="D40" s="106"/>
      <c r="E40" s="106"/>
      <c r="F40" s="106"/>
      <c r="G40" s="106"/>
      <c r="H40" s="106"/>
      <c r="I40" s="106"/>
      <c r="J40" s="48">
        <f>SUM(J39)</f>
        <v>678177000</v>
      </c>
      <c r="K40" s="48">
        <f t="shared" ref="K40:Y40" si="39">SUM(K39)</f>
        <v>0</v>
      </c>
      <c r="L40" s="48">
        <f t="shared" si="39"/>
        <v>0</v>
      </c>
      <c r="M40" s="48">
        <f t="shared" si="39"/>
        <v>678177000</v>
      </c>
      <c r="N40" s="48">
        <f t="shared" si="39"/>
        <v>17500000</v>
      </c>
      <c r="O40" s="48">
        <f t="shared" si="39"/>
        <v>0</v>
      </c>
      <c r="P40" s="48">
        <f t="shared" si="39"/>
        <v>0</v>
      </c>
      <c r="Q40" s="48">
        <f t="shared" si="39"/>
        <v>17500000</v>
      </c>
      <c r="R40" s="48">
        <f t="shared" si="39"/>
        <v>0</v>
      </c>
      <c r="S40" s="48">
        <f t="shared" si="39"/>
        <v>0</v>
      </c>
      <c r="T40" s="48">
        <f t="shared" si="39"/>
        <v>0</v>
      </c>
      <c r="U40" s="48">
        <f t="shared" si="39"/>
        <v>0</v>
      </c>
      <c r="V40" s="85">
        <f>SUM(V39)</f>
        <v>660677000</v>
      </c>
      <c r="W40" s="85">
        <f t="shared" si="39"/>
        <v>0</v>
      </c>
      <c r="X40" s="85">
        <f t="shared" si="39"/>
        <v>0</v>
      </c>
      <c r="Y40" s="85">
        <f t="shared" si="39"/>
        <v>660677000</v>
      </c>
    </row>
    <row r="41" spans="1:27" ht="43.5" customHeight="1">
      <c r="A41" s="112"/>
      <c r="B41" s="112"/>
      <c r="C41" s="74" t="s">
        <v>11</v>
      </c>
      <c r="D41" s="51" t="s">
        <v>11</v>
      </c>
      <c r="E41" s="40" t="s">
        <v>140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1261906000</v>
      </c>
      <c r="K41" s="27"/>
      <c r="L41" s="28"/>
      <c r="M41" s="28">
        <f>SUM(J41:L41)</f>
        <v>1261906000</v>
      </c>
      <c r="N41" s="31"/>
      <c r="O41" s="27">
        <v>0</v>
      </c>
      <c r="P41" s="27">
        <v>0</v>
      </c>
      <c r="Q41" s="28">
        <f>+N41+O41+P41</f>
        <v>0</v>
      </c>
      <c r="R41" s="29">
        <v>0</v>
      </c>
      <c r="S41" s="27">
        <v>0</v>
      </c>
      <c r="T41" s="27">
        <v>0</v>
      </c>
      <c r="U41" s="28">
        <f>+R41+S41+T41</f>
        <v>0</v>
      </c>
      <c r="V41" s="81">
        <f>SUM(J41-N41+R41)</f>
        <v>1261906000</v>
      </c>
      <c r="W41" s="81">
        <f t="shared" ref="W41:X45" si="40">SUM(K41-O41+S41)</f>
        <v>0</v>
      </c>
      <c r="X41" s="81">
        <f t="shared" si="40"/>
        <v>0</v>
      </c>
      <c r="Y41" s="88">
        <f>SUM(V41:X41)</f>
        <v>1261906000</v>
      </c>
    </row>
    <row r="42" spans="1:27" ht="43.5" customHeight="1">
      <c r="A42" s="112"/>
      <c r="B42" s="112"/>
      <c r="C42" s="97" t="s">
        <v>11</v>
      </c>
      <c r="D42" s="51" t="s">
        <v>11</v>
      </c>
      <c r="E42" s="40" t="s">
        <v>140</v>
      </c>
      <c r="F42" s="59" t="s">
        <v>120</v>
      </c>
      <c r="G42" s="39" t="s">
        <v>67</v>
      </c>
      <c r="H42" s="33" t="s">
        <v>68</v>
      </c>
      <c r="I42" s="95" t="s">
        <v>2</v>
      </c>
      <c r="J42" s="52">
        <v>62552000</v>
      </c>
      <c r="K42" s="27"/>
      <c r="L42" s="28"/>
      <c r="M42" s="28">
        <f>SUM(J42:L42)</f>
        <v>62552000</v>
      </c>
      <c r="N42" s="31"/>
      <c r="O42" s="27"/>
      <c r="P42" s="27"/>
      <c r="Q42" s="28">
        <f>+N42+O42+P42</f>
        <v>0</v>
      </c>
      <c r="R42" s="29">
        <v>0</v>
      </c>
      <c r="S42" s="27"/>
      <c r="T42" s="27"/>
      <c r="U42" s="28">
        <f>+R42+S42+T42</f>
        <v>0</v>
      </c>
      <c r="V42" s="81">
        <f>SUM(J42-N42+R42)</f>
        <v>62552000</v>
      </c>
      <c r="W42" s="81"/>
      <c r="X42" s="81"/>
      <c r="Y42" s="88">
        <f>SUM(V42:X42)</f>
        <v>62552000</v>
      </c>
    </row>
    <row r="43" spans="1:27" ht="69" customHeight="1">
      <c r="A43" s="112"/>
      <c r="B43" s="112"/>
      <c r="C43" s="74" t="s">
        <v>11</v>
      </c>
      <c r="D43" s="57" t="s">
        <v>10</v>
      </c>
      <c r="E43" s="40" t="s">
        <v>140</v>
      </c>
      <c r="F43" s="59" t="s">
        <v>120</v>
      </c>
      <c r="G43" s="42" t="s">
        <v>70</v>
      </c>
      <c r="H43" s="33" t="s">
        <v>71</v>
      </c>
      <c r="I43" s="95" t="s">
        <v>2</v>
      </c>
      <c r="J43" s="52">
        <v>0</v>
      </c>
      <c r="L43" s="27"/>
      <c r="M43" s="28">
        <f>SUM(J43:L43)</f>
        <v>0</v>
      </c>
      <c r="N43" s="31"/>
      <c r="O43" s="27"/>
      <c r="P43" s="27"/>
      <c r="Q43" s="28">
        <f t="shared" ref="Q43:Q45" si="41">+N43+O43+P43</f>
        <v>0</v>
      </c>
      <c r="R43" s="29"/>
      <c r="S43" s="27"/>
      <c r="T43" s="27"/>
      <c r="U43" s="28">
        <f t="shared" ref="U43:U45" si="42">+R43+S43+T43</f>
        <v>0</v>
      </c>
      <c r="V43" s="81">
        <f>SUM(J43-N43+R43)</f>
        <v>0</v>
      </c>
      <c r="W43" s="81"/>
      <c r="X43" s="81"/>
      <c r="Y43" s="88">
        <f>SUM(V43:X43)</f>
        <v>0</v>
      </c>
    </row>
    <row r="44" spans="1:27" ht="68.25" customHeight="1">
      <c r="A44" s="112"/>
      <c r="B44" s="112"/>
      <c r="C44" s="74" t="s">
        <v>11</v>
      </c>
      <c r="D44" s="57" t="s">
        <v>10</v>
      </c>
      <c r="E44" s="40" t="s">
        <v>140</v>
      </c>
      <c r="F44" s="59" t="s">
        <v>120</v>
      </c>
      <c r="G44" s="42" t="s">
        <v>72</v>
      </c>
      <c r="H44" s="33" t="s">
        <v>73</v>
      </c>
      <c r="I44" s="95" t="s">
        <v>2</v>
      </c>
      <c r="J44" s="52">
        <v>280817000</v>
      </c>
      <c r="K44" s="27"/>
      <c r="L44" s="28">
        <v>3581000</v>
      </c>
      <c r="M44" s="28">
        <f t="shared" ref="M44:M45" si="43">SUM(J44:L44)</f>
        <v>284398000</v>
      </c>
      <c r="N44" s="31"/>
      <c r="O44" s="43"/>
      <c r="P44" s="43"/>
      <c r="Q44" s="44">
        <f t="shared" si="41"/>
        <v>0</v>
      </c>
      <c r="R44" s="29"/>
      <c r="S44" s="27"/>
      <c r="T44" s="27"/>
      <c r="U44" s="28">
        <f t="shared" si="42"/>
        <v>0</v>
      </c>
      <c r="V44" s="81">
        <f>SUM(J44-N44+R44)</f>
        <v>280817000</v>
      </c>
      <c r="W44" s="81">
        <f t="shared" si="40"/>
        <v>0</v>
      </c>
      <c r="X44" s="81">
        <f t="shared" si="40"/>
        <v>3581000</v>
      </c>
      <c r="Y44" s="88">
        <f t="shared" ref="Y44:Y45" si="44">SUM(V44:X44)</f>
        <v>284398000</v>
      </c>
    </row>
    <row r="45" spans="1:27" ht="70.5" customHeight="1">
      <c r="A45" s="112"/>
      <c r="B45" s="112"/>
      <c r="C45" s="74" t="s">
        <v>11</v>
      </c>
      <c r="D45" s="57" t="s">
        <v>10</v>
      </c>
      <c r="E45" s="40" t="s">
        <v>140</v>
      </c>
      <c r="F45" s="59" t="s">
        <v>120</v>
      </c>
      <c r="G45" s="60" t="s">
        <v>74</v>
      </c>
      <c r="H45" s="33" t="s">
        <v>75</v>
      </c>
      <c r="I45" s="95" t="s">
        <v>2</v>
      </c>
      <c r="J45" s="52">
        <v>0</v>
      </c>
      <c r="K45" s="27"/>
      <c r="L45" s="28">
        <v>0</v>
      </c>
      <c r="M45" s="28">
        <f t="shared" si="43"/>
        <v>0</v>
      </c>
      <c r="N45" s="31"/>
      <c r="O45" s="43"/>
      <c r="P45" s="43"/>
      <c r="Q45" s="44">
        <f t="shared" si="41"/>
        <v>0</v>
      </c>
      <c r="R45" s="29"/>
      <c r="S45" s="27"/>
      <c r="T45" s="27"/>
      <c r="U45" s="28">
        <f t="shared" si="42"/>
        <v>0</v>
      </c>
      <c r="V45" s="81">
        <f>SUM(J45-N45+R45)</f>
        <v>0</v>
      </c>
      <c r="W45" s="81">
        <f t="shared" si="40"/>
        <v>0</v>
      </c>
      <c r="X45" s="81">
        <f t="shared" si="40"/>
        <v>0</v>
      </c>
      <c r="Y45" s="88">
        <f t="shared" si="44"/>
        <v>0</v>
      </c>
    </row>
    <row r="46" spans="1:27" s="21" customFormat="1" ht="12" customHeight="1">
      <c r="A46" s="112"/>
      <c r="B46" s="112"/>
      <c r="C46" s="105" t="s">
        <v>121</v>
      </c>
      <c r="D46" s="105"/>
      <c r="E46" s="105"/>
      <c r="F46" s="105"/>
      <c r="G46" s="105"/>
      <c r="H46" s="105"/>
      <c r="I46" s="105"/>
      <c r="J46" s="61">
        <f t="shared" ref="J46:U46" si="45">SUM(J41:J45)</f>
        <v>1605275000</v>
      </c>
      <c r="K46" s="61">
        <f t="shared" si="45"/>
        <v>0</v>
      </c>
      <c r="L46" s="61">
        <f t="shared" si="45"/>
        <v>3581000</v>
      </c>
      <c r="M46" s="61">
        <f>SUM(M41:M45)</f>
        <v>1608856000</v>
      </c>
      <c r="N46" s="61">
        <f t="shared" si="45"/>
        <v>0</v>
      </c>
      <c r="O46" s="61">
        <f t="shared" si="45"/>
        <v>0</v>
      </c>
      <c r="P46" s="61">
        <f t="shared" si="45"/>
        <v>0</v>
      </c>
      <c r="Q46" s="61">
        <f t="shared" si="45"/>
        <v>0</v>
      </c>
      <c r="R46" s="61">
        <f t="shared" si="45"/>
        <v>0</v>
      </c>
      <c r="S46" s="61">
        <f t="shared" si="45"/>
        <v>0</v>
      </c>
      <c r="T46" s="61">
        <f t="shared" si="45"/>
        <v>0</v>
      </c>
      <c r="U46" s="61">
        <f t="shared" si="45"/>
        <v>0</v>
      </c>
      <c r="V46" s="89">
        <f>SUM(V41:V45)</f>
        <v>1605275000</v>
      </c>
      <c r="W46" s="89">
        <f>SUM(W41:W45)</f>
        <v>0</v>
      </c>
      <c r="X46" s="89">
        <f>SUM(X41:X45)</f>
        <v>3581000</v>
      </c>
      <c r="Y46" s="89">
        <f>SUM(Y41:Y45)</f>
        <v>1608856000</v>
      </c>
    </row>
    <row r="47" spans="1:27" s="22" customFormat="1" ht="24.95" customHeight="1">
      <c r="A47" s="112"/>
      <c r="B47" s="112"/>
      <c r="C47" s="106" t="s">
        <v>33</v>
      </c>
      <c r="D47" s="106"/>
      <c r="E47" s="106"/>
      <c r="F47" s="106"/>
      <c r="G47" s="106"/>
      <c r="H47" s="106"/>
      <c r="I47" s="106"/>
      <c r="J47" s="62">
        <f>SUM(J46)</f>
        <v>1605275000</v>
      </c>
      <c r="K47" s="62">
        <f t="shared" ref="K47:Y47" si="46">SUM(K46)</f>
        <v>0</v>
      </c>
      <c r="L47" s="62">
        <f t="shared" si="46"/>
        <v>3581000</v>
      </c>
      <c r="M47" s="62">
        <f t="shared" si="46"/>
        <v>1608856000</v>
      </c>
      <c r="N47" s="62">
        <f t="shared" si="46"/>
        <v>0</v>
      </c>
      <c r="O47" s="62">
        <f t="shared" si="46"/>
        <v>0</v>
      </c>
      <c r="P47" s="62">
        <f t="shared" si="46"/>
        <v>0</v>
      </c>
      <c r="Q47" s="62">
        <f t="shared" si="46"/>
        <v>0</v>
      </c>
      <c r="R47" s="62">
        <f t="shared" si="46"/>
        <v>0</v>
      </c>
      <c r="S47" s="62">
        <f t="shared" si="46"/>
        <v>0</v>
      </c>
      <c r="T47" s="62">
        <f t="shared" si="46"/>
        <v>0</v>
      </c>
      <c r="U47" s="62">
        <f t="shared" si="46"/>
        <v>0</v>
      </c>
      <c r="V47" s="90">
        <f>SUM(V46)</f>
        <v>1605275000</v>
      </c>
      <c r="W47" s="90">
        <f t="shared" si="46"/>
        <v>0</v>
      </c>
      <c r="X47" s="90">
        <f t="shared" si="46"/>
        <v>3581000</v>
      </c>
      <c r="Y47" s="90">
        <f t="shared" si="46"/>
        <v>1608856000</v>
      </c>
      <c r="AA47" s="98"/>
    </row>
    <row r="48" spans="1:27" ht="47.25" customHeight="1">
      <c r="A48" s="112"/>
      <c r="B48" s="107" t="s">
        <v>13</v>
      </c>
      <c r="C48" s="107"/>
      <c r="D48" s="107"/>
      <c r="E48" s="107"/>
      <c r="F48" s="107"/>
      <c r="G48" s="107"/>
      <c r="H48" s="107"/>
      <c r="I48" s="107"/>
      <c r="J48" s="63">
        <f>J32+J36+J40+J47</f>
        <v>3322928000</v>
      </c>
      <c r="K48" s="63">
        <f t="shared" ref="K48:Y48" si="47">K32+K36+K40+K47</f>
        <v>708147000</v>
      </c>
      <c r="L48" s="63">
        <f t="shared" si="47"/>
        <v>3581000</v>
      </c>
      <c r="M48" s="63">
        <f t="shared" si="47"/>
        <v>4034656000</v>
      </c>
      <c r="N48" s="63">
        <f t="shared" si="47"/>
        <v>17500000</v>
      </c>
      <c r="O48" s="63">
        <f t="shared" si="47"/>
        <v>0</v>
      </c>
      <c r="P48" s="63">
        <f t="shared" si="47"/>
        <v>0</v>
      </c>
      <c r="Q48" s="63">
        <f t="shared" si="47"/>
        <v>17500000</v>
      </c>
      <c r="R48" s="63">
        <f t="shared" si="47"/>
        <v>0</v>
      </c>
      <c r="S48" s="63">
        <f t="shared" si="47"/>
        <v>0</v>
      </c>
      <c r="T48" s="63">
        <f t="shared" si="47"/>
        <v>0</v>
      </c>
      <c r="U48" s="63">
        <f t="shared" si="47"/>
        <v>0</v>
      </c>
      <c r="V48" s="91">
        <f>V32+V36+V40+V47</f>
        <v>3305428000</v>
      </c>
      <c r="W48" s="91">
        <f t="shared" si="47"/>
        <v>708147000</v>
      </c>
      <c r="X48" s="91">
        <f t="shared" si="47"/>
        <v>3581000</v>
      </c>
      <c r="Y48" s="91">
        <f t="shared" si="47"/>
        <v>4017156000</v>
      </c>
    </row>
    <row r="49" spans="1:25" ht="20.100000000000001" customHeight="1">
      <c r="A49" s="151" t="s">
        <v>34</v>
      </c>
      <c r="B49" s="151"/>
      <c r="C49" s="151"/>
      <c r="D49" s="151"/>
      <c r="E49" s="108"/>
      <c r="F49" s="108"/>
      <c r="G49" s="108"/>
      <c r="H49" s="108"/>
      <c r="I49" s="108"/>
      <c r="J49" s="64">
        <f t="shared" ref="J49:X49" si="48">J26+J48</f>
        <v>4425811000</v>
      </c>
      <c r="K49" s="64">
        <f t="shared" si="48"/>
        <v>708147000</v>
      </c>
      <c r="L49" s="64">
        <f t="shared" si="48"/>
        <v>3581000</v>
      </c>
      <c r="M49" s="64">
        <f>M26+M48</f>
        <v>5137539000</v>
      </c>
      <c r="N49" s="64">
        <f>N26+N48</f>
        <v>17500000</v>
      </c>
      <c r="O49" s="64">
        <f>O26+O48</f>
        <v>0</v>
      </c>
      <c r="P49" s="64">
        <f t="shared" si="48"/>
        <v>0</v>
      </c>
      <c r="Q49" s="64">
        <f>Q26+Q48</f>
        <v>17500000</v>
      </c>
      <c r="R49" s="64">
        <f t="shared" si="48"/>
        <v>17500000</v>
      </c>
      <c r="S49" s="64">
        <f t="shared" si="48"/>
        <v>0</v>
      </c>
      <c r="T49" s="64">
        <f t="shared" si="48"/>
        <v>0</v>
      </c>
      <c r="U49" s="64">
        <f>U26+U48</f>
        <v>17500000</v>
      </c>
      <c r="V49" s="92">
        <f t="shared" si="48"/>
        <v>4425811000</v>
      </c>
      <c r="W49" s="92">
        <f t="shared" si="48"/>
        <v>708147000</v>
      </c>
      <c r="X49" s="92">
        <f t="shared" si="48"/>
        <v>3581000</v>
      </c>
      <c r="Y49" s="92">
        <f>Y26+Y48</f>
        <v>5137539000</v>
      </c>
    </row>
    <row r="50" spans="1:25" ht="19.5" customHeight="1">
      <c r="A50" s="152" t="s">
        <v>145</v>
      </c>
      <c r="B50" s="152"/>
      <c r="C50" s="152"/>
      <c r="D50" s="152"/>
      <c r="E50" s="109" t="s">
        <v>141</v>
      </c>
      <c r="F50" s="109"/>
      <c r="G50" s="109"/>
      <c r="H50" s="109"/>
      <c r="I50" s="109"/>
      <c r="J50" s="9">
        <v>4425811000</v>
      </c>
      <c r="K50" s="9">
        <v>708147000</v>
      </c>
      <c r="L50" s="9">
        <v>3581000</v>
      </c>
      <c r="M50" s="9">
        <f>SUM(J50:L50)</f>
        <v>5137539000</v>
      </c>
      <c r="U50" s="10"/>
      <c r="V50" s="76"/>
      <c r="W50" s="76"/>
      <c r="X50" s="76"/>
      <c r="Y50" s="76"/>
    </row>
    <row r="51" spans="1:25" ht="39.950000000000003" customHeight="1">
      <c r="A51" s="153"/>
      <c r="B51" s="153"/>
      <c r="C51" s="153"/>
      <c r="D51" s="80"/>
      <c r="E51" s="13"/>
      <c r="F51" s="13"/>
      <c r="G51" s="13"/>
      <c r="H51" s="25"/>
      <c r="I51" s="25"/>
      <c r="J51" s="16"/>
      <c r="K51" s="16"/>
      <c r="M51" s="75" t="s">
        <v>144</v>
      </c>
      <c r="V51" s="77"/>
      <c r="W51" s="16"/>
      <c r="X51" s="16"/>
      <c r="Y51" s="65" t="str">
        <f>M51</f>
        <v>Versión: 05
FECHA: 16/05/2024</v>
      </c>
    </row>
    <row r="52" spans="1:25" ht="15" customHeight="1">
      <c r="A52" s="100" t="s">
        <v>142</v>
      </c>
      <c r="B52" s="100"/>
      <c r="C52" s="100"/>
      <c r="D52" s="12"/>
      <c r="E52" s="101" t="s">
        <v>143</v>
      </c>
      <c r="F52" s="101"/>
      <c r="G52" s="101"/>
      <c r="H52" s="23"/>
      <c r="I52" s="23"/>
      <c r="J52" s="156" t="s">
        <v>12</v>
      </c>
      <c r="K52" s="156"/>
      <c r="L52" s="14"/>
      <c r="M52" s="14"/>
      <c r="W52" s="154" t="str">
        <f>J52</f>
        <v>ADRIANA VILLAMIZAR NAVARRO</v>
      </c>
      <c r="X52" s="154"/>
      <c r="Y52" s="154"/>
    </row>
    <row r="53" spans="1:25" s="8" customFormat="1" ht="15" customHeight="1">
      <c r="A53" s="103" t="s">
        <v>78</v>
      </c>
      <c r="B53" s="103"/>
      <c r="C53" s="103"/>
      <c r="E53" s="99" t="s">
        <v>83</v>
      </c>
      <c r="F53" s="99"/>
      <c r="G53" s="99"/>
      <c r="H53" s="24"/>
      <c r="I53" s="24"/>
      <c r="J53" s="157" t="s">
        <v>1</v>
      </c>
      <c r="K53" s="157"/>
      <c r="L53" s="15"/>
      <c r="M53" s="15"/>
      <c r="W53" s="155" t="str">
        <f>J53</f>
        <v xml:space="preserve">Jefe Oficina Asesora de Planeación </v>
      </c>
      <c r="X53" s="155"/>
      <c r="Y53" s="155"/>
    </row>
    <row r="54" spans="1:25">
      <c r="L54" s="11"/>
      <c r="M54" s="11"/>
    </row>
    <row r="55" spans="1:25" ht="52.5" customHeight="1">
      <c r="L55" s="11"/>
      <c r="M55" s="11"/>
    </row>
    <row r="56" spans="1:25" ht="20.25" customHeight="1">
      <c r="L56" s="11"/>
      <c r="M56" s="11"/>
    </row>
    <row r="57" spans="1:25" ht="27" customHeight="1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  <row r="65" spans="12:13">
      <c r="L65" s="11"/>
      <c r="M65" s="11"/>
    </row>
  </sheetData>
  <mergeCells count="65">
    <mergeCell ref="A51:C51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13:A26"/>
    <mergeCell ref="B13:B25"/>
    <mergeCell ref="C15:I15"/>
    <mergeCell ref="C24:I24"/>
    <mergeCell ref="C25:I25"/>
    <mergeCell ref="B26:I26"/>
    <mergeCell ref="C20:I20"/>
    <mergeCell ref="V11:X11"/>
    <mergeCell ref="C16:I16"/>
    <mergeCell ref="C19:I19"/>
    <mergeCell ref="N11:P11"/>
    <mergeCell ref="B27:B47"/>
    <mergeCell ref="C31:I31"/>
    <mergeCell ref="C32:I32"/>
    <mergeCell ref="C35:I35"/>
    <mergeCell ref="C36:I36"/>
    <mergeCell ref="C39:I39"/>
    <mergeCell ref="A53:C53"/>
    <mergeCell ref="E53:G53"/>
    <mergeCell ref="J53:K53"/>
    <mergeCell ref="W53:Y53"/>
    <mergeCell ref="C40:I40"/>
    <mergeCell ref="C46:I46"/>
    <mergeCell ref="C47:I47"/>
    <mergeCell ref="B48:I48"/>
    <mergeCell ref="A49:I49"/>
    <mergeCell ref="A50:D50"/>
    <mergeCell ref="E50:I50"/>
    <mergeCell ref="A52:C52"/>
    <mergeCell ref="E52:G52"/>
    <mergeCell ref="J52:K52"/>
    <mergeCell ref="W52:Y52"/>
    <mergeCell ref="A27:A48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scale="50" orientation="landscape" r:id="rId1"/>
  <rowBreaks count="1" manualBreakCount="1">
    <brk id="32" max="24" man="1"/>
  </rowBreaks>
  <ignoredErrors>
    <ignoredError sqref="W30" formula="1"/>
    <ignoredError sqref="G13 G17 G22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PPV5</vt:lpstr>
      <vt:lpstr>'PP V0'!Área_de_impresión</vt:lpstr>
      <vt:lpstr>'PPV5'!Área_de_impresión</vt:lpstr>
      <vt:lpstr>'PP V0'!Títulos_a_imprimir</vt:lpstr>
      <vt:lpstr>'PPV5'!Títulos_a_imprimir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2024-05-16T16:03:56Z</cp:lastPrinted>
  <dcterms:created xsi:type="dcterms:W3CDTF">2020-06-25T16:36:00Z</dcterms:created>
  <dcterms:modified xsi:type="dcterms:W3CDTF">2024-05-16T16:06:21Z</dcterms:modified>
</cp:coreProperties>
</file>