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7 IDEP 2023\120_28_3_Plan_de_Accion_2023\V3 plan accion UNCSAB\"/>
    </mc:Choice>
  </mc:AlternateContent>
  <bookViews>
    <workbookView xWindow="-105" yWindow="-105" windowWidth="23250" windowHeight="12450" tabRatio="638" firstSheet="1" activeTab="1"/>
  </bookViews>
  <sheets>
    <sheet name="PP V0" sheetId="25" state="hidden" r:id="rId1"/>
    <sheet name="PP V3 " sheetId="26" r:id="rId2"/>
  </sheets>
  <externalReferences>
    <externalReference r:id="rId3"/>
  </externalReferences>
  <definedNames>
    <definedName name="_xlnm.Print_Area" localSheetId="0">'PP V0'!$A$1:$Y$66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V3 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R57" i="26" l="1"/>
  <c r="Y39" i="26"/>
  <c r="U39" i="26" l="1"/>
  <c r="O47" i="26"/>
  <c r="S39" i="26"/>
  <c r="X39" i="26"/>
  <c r="W39" i="26"/>
  <c r="V39" i="26"/>
  <c r="V38" i="26"/>
  <c r="Y38" i="26" s="1"/>
  <c r="W38" i="26"/>
  <c r="X38" i="26"/>
  <c r="U37" i="26"/>
  <c r="U38" i="26"/>
  <c r="V44" i="26"/>
  <c r="W44" i="26"/>
  <c r="X44" i="26"/>
  <c r="Y44" i="26"/>
  <c r="U44" i="26"/>
  <c r="Q50" i="26" l="1"/>
  <c r="V60" i="26"/>
  <c r="V59" i="26"/>
  <c r="V58" i="26"/>
  <c r="V57" i="26"/>
  <c r="Q54" i="26"/>
  <c r="V53" i="26"/>
  <c r="V54" i="26"/>
  <c r="U54" i="26"/>
  <c r="V50" i="26"/>
  <c r="V49" i="26"/>
  <c r="U50" i="26"/>
  <c r="Q43" i="26"/>
  <c r="Q45" i="26"/>
  <c r="Q46" i="26"/>
  <c r="Q37" i="26"/>
  <c r="R27" i="26"/>
  <c r="S28" i="26"/>
  <c r="T28" i="26"/>
  <c r="U23" i="26"/>
  <c r="U17" i="26"/>
  <c r="V23" i="26"/>
  <c r="V22" i="26"/>
  <c r="V20" i="26"/>
  <c r="V19" i="26"/>
  <c r="V17" i="26"/>
  <c r="V16" i="26"/>
  <c r="V14" i="26"/>
  <c r="V13" i="26"/>
  <c r="M30" i="26"/>
  <c r="M29" i="26"/>
  <c r="Q30" i="26" l="1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3" i="26"/>
  <c r="U45" i="26"/>
  <c r="U46" i="26"/>
  <c r="W45" i="26"/>
  <c r="W46" i="26"/>
  <c r="W43" i="26"/>
  <c r="V43" i="26"/>
  <c r="V45" i="26"/>
  <c r="V42" i="26"/>
  <c r="V37" i="26"/>
  <c r="V36" i="26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U27" i="26" s="1"/>
  <c r="M26" i="26"/>
  <c r="M25" i="26"/>
  <c r="J27" i="26"/>
  <c r="X25" i="26"/>
  <c r="X26" i="26"/>
  <c r="V26" i="26"/>
  <c r="M65" i="26"/>
  <c r="J34" i="26"/>
  <c r="M27" i="26" l="1"/>
  <c r="Y30" i="26"/>
  <c r="W27" i="26"/>
  <c r="W31" i="26"/>
  <c r="U31" i="26"/>
  <c r="V27" i="26"/>
  <c r="Y25" i="26"/>
  <c r="Y26" i="26"/>
  <c r="W68" i="26"/>
  <c r="W67" i="26"/>
  <c r="Y66" i="26"/>
  <c r="Y65" i="26"/>
  <c r="V61" i="26"/>
  <c r="V62" i="26" s="1"/>
  <c r="T61" i="26"/>
  <c r="T62" i="26" s="1"/>
  <c r="S61" i="26"/>
  <c r="S62" i="26" s="1"/>
  <c r="R61" i="26"/>
  <c r="R62" i="26" s="1"/>
  <c r="P61" i="26"/>
  <c r="P62" i="26" s="1"/>
  <c r="O61" i="26"/>
  <c r="O62" i="26" s="1"/>
  <c r="N61" i="26"/>
  <c r="N62" i="26" s="1"/>
  <c r="L61" i="26"/>
  <c r="L62" i="26" s="1"/>
  <c r="K61" i="26"/>
  <c r="K62" i="26" s="1"/>
  <c r="J61" i="26"/>
  <c r="J62" i="26" s="1"/>
  <c r="W60" i="26"/>
  <c r="Y60" i="26" s="1"/>
  <c r="U60" i="26"/>
  <c r="Q60" i="26"/>
  <c r="M60" i="26"/>
  <c r="X59" i="26"/>
  <c r="W59" i="26"/>
  <c r="U59" i="26"/>
  <c r="Q59" i="26"/>
  <c r="M59" i="26"/>
  <c r="X58" i="26"/>
  <c r="W58" i="26"/>
  <c r="U58" i="26"/>
  <c r="Q58" i="26"/>
  <c r="M58" i="26"/>
  <c r="X57" i="26"/>
  <c r="W57" i="26"/>
  <c r="U57" i="26"/>
  <c r="Q57" i="26"/>
  <c r="M57" i="26"/>
  <c r="T55" i="26"/>
  <c r="T56" i="26" s="1"/>
  <c r="S55" i="26"/>
  <c r="S56" i="26" s="1"/>
  <c r="R55" i="26"/>
  <c r="R56" i="26" s="1"/>
  <c r="P55" i="26"/>
  <c r="P56" i="26" s="1"/>
  <c r="O55" i="26"/>
  <c r="O56" i="26" s="1"/>
  <c r="N55" i="26"/>
  <c r="N56" i="26" s="1"/>
  <c r="L55" i="26"/>
  <c r="L56" i="26" s="1"/>
  <c r="K55" i="26"/>
  <c r="K56" i="26" s="1"/>
  <c r="J55" i="26"/>
  <c r="J56" i="26" s="1"/>
  <c r="X54" i="26"/>
  <c r="W54" i="26"/>
  <c r="M54" i="26"/>
  <c r="X53" i="26"/>
  <c r="W53" i="26"/>
  <c r="W55" i="26" s="1"/>
  <c r="W56" i="26" s="1"/>
  <c r="U53" i="26"/>
  <c r="U55" i="26" s="1"/>
  <c r="U56" i="26" s="1"/>
  <c r="Q53" i="26"/>
  <c r="Q55" i="26" s="1"/>
  <c r="Q56" i="26" s="1"/>
  <c r="M53" i="26"/>
  <c r="T51" i="26"/>
  <c r="T52" i="26" s="1"/>
  <c r="S51" i="26"/>
  <c r="S52" i="26" s="1"/>
  <c r="R51" i="26"/>
  <c r="R52" i="26" s="1"/>
  <c r="P51" i="26"/>
  <c r="P52" i="26" s="1"/>
  <c r="O51" i="26"/>
  <c r="O52" i="26" s="1"/>
  <c r="N51" i="26"/>
  <c r="N52" i="26" s="1"/>
  <c r="L51" i="26"/>
  <c r="L52" i="26" s="1"/>
  <c r="K51" i="26"/>
  <c r="K52" i="26" s="1"/>
  <c r="J51" i="26"/>
  <c r="J52" i="26" s="1"/>
  <c r="X50" i="26"/>
  <c r="W50" i="26"/>
  <c r="M50" i="26"/>
  <c r="X49" i="26"/>
  <c r="X51" i="26" s="1"/>
  <c r="X52" i="26" s="1"/>
  <c r="W49" i="26"/>
  <c r="Y49" i="26" s="1"/>
  <c r="U49" i="26"/>
  <c r="U51" i="26" s="1"/>
  <c r="U52" i="26" s="1"/>
  <c r="Q49" i="26"/>
  <c r="Q51" i="26" s="1"/>
  <c r="Q52" i="26" s="1"/>
  <c r="M49" i="26"/>
  <c r="T47" i="26"/>
  <c r="T48" i="26" s="1"/>
  <c r="S47" i="26"/>
  <c r="S48" i="26" s="1"/>
  <c r="S63" i="26" s="1"/>
  <c r="R47" i="26"/>
  <c r="R48" i="26" s="1"/>
  <c r="P47" i="26"/>
  <c r="P48" i="26" s="1"/>
  <c r="O48" i="26"/>
  <c r="N47" i="26"/>
  <c r="N48" i="26" s="1"/>
  <c r="L47" i="26"/>
  <c r="L48" i="26" s="1"/>
  <c r="K47" i="26"/>
  <c r="K48" i="26" s="1"/>
  <c r="J47" i="26"/>
  <c r="J48" i="26" s="1"/>
  <c r="X46" i="26"/>
  <c r="V46" i="26"/>
  <c r="M46" i="26"/>
  <c r="X45" i="26"/>
  <c r="Y45" i="26" s="1"/>
  <c r="M45" i="26"/>
  <c r="X43" i="26"/>
  <c r="Y43" i="26"/>
  <c r="M43" i="26"/>
  <c r="X42" i="26"/>
  <c r="W42" i="26"/>
  <c r="U42" i="26"/>
  <c r="U47" i="26" s="1"/>
  <c r="U48" i="26" s="1"/>
  <c r="Q42" i="26"/>
  <c r="Q47" i="26" s="1"/>
  <c r="Q48" i="26" s="1"/>
  <c r="M42" i="26"/>
  <c r="T39" i="26"/>
  <c r="T40" i="26" s="1"/>
  <c r="S40" i="26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X37" i="26"/>
  <c r="W37" i="26"/>
  <c r="V40" i="26"/>
  <c r="M37" i="26"/>
  <c r="X36" i="26"/>
  <c r="X40" i="26" s="1"/>
  <c r="W36" i="26"/>
  <c r="U36" i="26"/>
  <c r="U40" i="26" s="1"/>
  <c r="Q36" i="26"/>
  <c r="Q39" i="26" s="1"/>
  <c r="Q40" i="26" s="1"/>
  <c r="M36" i="26"/>
  <c r="T34" i="26"/>
  <c r="S34" i="26"/>
  <c r="R34" i="26"/>
  <c r="P34" i="26"/>
  <c r="O34" i="26"/>
  <c r="N34" i="26"/>
  <c r="L34" i="26"/>
  <c r="K34" i="26"/>
  <c r="X33" i="26"/>
  <c r="W33" i="26"/>
  <c r="M33" i="26"/>
  <c r="X32" i="26"/>
  <c r="W32" i="26"/>
  <c r="U32" i="26"/>
  <c r="U34" i="26" s="1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P24" i="26"/>
  <c r="P27" i="26" s="1"/>
  <c r="O24" i="26"/>
  <c r="O27" i="26" s="1"/>
  <c r="N24" i="26"/>
  <c r="N27" i="26" s="1"/>
  <c r="L24" i="26"/>
  <c r="K24" i="26"/>
  <c r="K27" i="26" s="1"/>
  <c r="J24" i="26"/>
  <c r="X23" i="26"/>
  <c r="W23" i="26"/>
  <c r="M23" i="26"/>
  <c r="X22" i="26"/>
  <c r="W22" i="26"/>
  <c r="U22" i="26"/>
  <c r="Q22" i="26"/>
  <c r="M22" i="26"/>
  <c r="T21" i="26"/>
  <c r="S21" i="26"/>
  <c r="R21" i="26"/>
  <c r="P21" i="26"/>
  <c r="O21" i="26"/>
  <c r="N21" i="26"/>
  <c r="L21" i="26"/>
  <c r="K21" i="26"/>
  <c r="J21" i="26"/>
  <c r="X20" i="26"/>
  <c r="W20" i="26"/>
  <c r="V21" i="26"/>
  <c r="M20" i="26"/>
  <c r="X19" i="26"/>
  <c r="X21" i="26" s="1"/>
  <c r="W19" i="26"/>
  <c r="W21" i="26" s="1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R15" i="26"/>
  <c r="P15" i="26"/>
  <c r="O15" i="26"/>
  <c r="N15" i="26"/>
  <c r="L15" i="26"/>
  <c r="K15" i="26"/>
  <c r="J15" i="26"/>
  <c r="X14" i="26"/>
  <c r="W14" i="26"/>
  <c r="V15" i="26"/>
  <c r="U14" i="26"/>
  <c r="Q14" i="26"/>
  <c r="M14" i="26"/>
  <c r="X13" i="26"/>
  <c r="W13" i="26"/>
  <c r="U13" i="26"/>
  <c r="Q13" i="26"/>
  <c r="Q15" i="26" s="1"/>
  <c r="M13" i="26"/>
  <c r="W24" i="26" l="1"/>
  <c r="R28" i="26"/>
  <c r="Y50" i="26"/>
  <c r="Q24" i="26"/>
  <c r="Q27" i="26"/>
  <c r="Q28" i="26" s="1"/>
  <c r="X55" i="26"/>
  <c r="X56" i="26" s="1"/>
  <c r="J28" i="26"/>
  <c r="J41" i="26" s="1"/>
  <c r="J64" i="26" s="1"/>
  <c r="M15" i="26"/>
  <c r="X15" i="26"/>
  <c r="Y57" i="26"/>
  <c r="K35" i="26"/>
  <c r="L27" i="26"/>
  <c r="L28" i="26" s="1"/>
  <c r="P28" i="26"/>
  <c r="L35" i="26"/>
  <c r="O28" i="26"/>
  <c r="T63" i="26"/>
  <c r="U15" i="26"/>
  <c r="Y14" i="26"/>
  <c r="N28" i="26"/>
  <c r="Y17" i="26"/>
  <c r="Y18" i="26" s="1"/>
  <c r="K28" i="26"/>
  <c r="K41" i="26" s="1"/>
  <c r="Y31" i="26"/>
  <c r="Y36" i="26"/>
  <c r="Y46" i="26"/>
  <c r="M51" i="26"/>
  <c r="M52" i="26" s="1"/>
  <c r="M55" i="26"/>
  <c r="M56" i="26" s="1"/>
  <c r="X61" i="26"/>
  <c r="X62" i="26" s="1"/>
  <c r="Y59" i="26"/>
  <c r="L63" i="26"/>
  <c r="P35" i="26"/>
  <c r="Y27" i="26"/>
  <c r="N35" i="26"/>
  <c r="S35" i="26"/>
  <c r="O35" i="26"/>
  <c r="M34" i="26"/>
  <c r="J63" i="26"/>
  <c r="U35" i="26"/>
  <c r="W34" i="26"/>
  <c r="W35" i="26" s="1"/>
  <c r="Y53" i="26"/>
  <c r="W15" i="26"/>
  <c r="Y19" i="26"/>
  <c r="Y20" i="26"/>
  <c r="Y32" i="26"/>
  <c r="Y37" i="26"/>
  <c r="X47" i="26"/>
  <c r="X48" i="26" s="1"/>
  <c r="X63" i="26" s="1"/>
  <c r="N63" i="26"/>
  <c r="R63" i="26"/>
  <c r="P63" i="26"/>
  <c r="X24" i="26"/>
  <c r="W40" i="26"/>
  <c r="R35" i="26"/>
  <c r="T35" i="26"/>
  <c r="M39" i="26"/>
  <c r="M40" i="26" s="1"/>
  <c r="M47" i="26"/>
  <c r="M48" i="26" s="1"/>
  <c r="M24" i="26"/>
  <c r="M18" i="26"/>
  <c r="M21" i="26"/>
  <c r="Y23" i="26"/>
  <c r="X34" i="26"/>
  <c r="X35" i="26" s="1"/>
  <c r="V47" i="26"/>
  <c r="V48" i="26" s="1"/>
  <c r="V18" i="26"/>
  <c r="V24" i="26"/>
  <c r="W18" i="26"/>
  <c r="W47" i="26"/>
  <c r="W48" i="26" s="1"/>
  <c r="Y42" i="26"/>
  <c r="K63" i="26"/>
  <c r="O63" i="26"/>
  <c r="Y51" i="26"/>
  <c r="Y52" i="26" s="1"/>
  <c r="V51" i="26"/>
  <c r="V52" i="26" s="1"/>
  <c r="Q61" i="26"/>
  <c r="Q62" i="26" s="1"/>
  <c r="Q63" i="26" s="1"/>
  <c r="Y58" i="26"/>
  <c r="W61" i="26"/>
  <c r="W62" i="26" s="1"/>
  <c r="Y13" i="26"/>
  <c r="Y22" i="26"/>
  <c r="Q35" i="26"/>
  <c r="W51" i="26"/>
  <c r="W52" i="26" s="1"/>
  <c r="Y54" i="26"/>
  <c r="U61" i="26"/>
  <c r="U62" i="26" s="1"/>
  <c r="U63" i="26" s="1"/>
  <c r="M61" i="26"/>
  <c r="M62" i="26" s="1"/>
  <c r="U24" i="26"/>
  <c r="Y33" i="26"/>
  <c r="V34" i="26"/>
  <c r="V55" i="26"/>
  <c r="V56" i="26" s="1"/>
  <c r="V59" i="25"/>
  <c r="U28" i="26" l="1"/>
  <c r="Y40" i="26"/>
  <c r="L41" i="26"/>
  <c r="L64" i="26" s="1"/>
  <c r="W28" i="26"/>
  <c r="W41" i="26" s="1"/>
  <c r="Q41" i="26"/>
  <c r="Q64" i="26" s="1"/>
  <c r="N41" i="26"/>
  <c r="N64" i="26" s="1"/>
  <c r="S41" i="26"/>
  <c r="S64" i="26" s="1"/>
  <c r="U41" i="26"/>
  <c r="U64" i="26" s="1"/>
  <c r="Y34" i="26"/>
  <c r="Y35" i="26" s="1"/>
  <c r="Y55" i="26"/>
  <c r="Y56" i="26" s="1"/>
  <c r="O41" i="26"/>
  <c r="O64" i="26" s="1"/>
  <c r="P41" i="26"/>
  <c r="P64" i="26" s="1"/>
  <c r="Y15" i="26"/>
  <c r="M63" i="26"/>
  <c r="Y61" i="26"/>
  <c r="Y62" i="26" s="1"/>
  <c r="Y47" i="26"/>
  <c r="Y48" i="26" s="1"/>
  <c r="R41" i="26"/>
  <c r="R64" i="26" s="1"/>
  <c r="M35" i="26"/>
  <c r="M28" i="26"/>
  <c r="Y21" i="26"/>
  <c r="K64" i="26"/>
  <c r="V28" i="26"/>
  <c r="T41" i="26"/>
  <c r="T64" i="26" s="1"/>
  <c r="Y24" i="26"/>
  <c r="V63" i="26"/>
  <c r="X28" i="26"/>
  <c r="X41" i="26" s="1"/>
  <c r="X64" i="26" s="1"/>
  <c r="V35" i="26"/>
  <c r="W63" i="26"/>
  <c r="Y63" i="25"/>
  <c r="W27" i="25"/>
  <c r="T24" i="25"/>
  <c r="S24" i="25"/>
  <c r="R24" i="25"/>
  <c r="P24" i="25"/>
  <c r="O24" i="25"/>
  <c r="N24" i="25"/>
  <c r="L24" i="25"/>
  <c r="K24" i="25"/>
  <c r="J24" i="25"/>
  <c r="Y63" i="26" l="1"/>
  <c r="M41" i="26"/>
  <c r="M64" i="26" s="1"/>
  <c r="W64" i="26"/>
  <c r="Y28" i="26"/>
  <c r="Y41" i="26" s="1"/>
  <c r="V41" i="26"/>
  <c r="V64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64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<sst xmlns="http://schemas.openxmlformats.org/spreadsheetml/2006/main" count="563" uniqueCount="126">
  <si>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</si>
  <si>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</si>
  <si>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</si>
  <si>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</si>
  <si>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</si>
  <si>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</si>
  <si>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</si>
  <si>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</si>
  <si>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</si>
  <si>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</si>
  <si>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</si>
  <si>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</si>
  <si>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</si>
  <si>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</si>
  <si>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</si>
  <si>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</si>
  <si>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</si>
  <si>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</si>
  <si>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</si>
  <si>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</si>
  <si>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</si>
  <si>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</si>
  <si>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</si>
  <si>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</si>
  <si>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</si>
  <si>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</si>
  <si>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</si>
  <si>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</si>
  <si>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</si>
  <si>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</si>
  <si>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</si>
  <si>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</si>
  <si>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</si>
  <si>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</si>
  <si>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</si>
  <si>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</si>
  <si>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</si>
  <si>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</si>
  <si>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</si>
  <si>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</si>
  <si>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</si>
  <si>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</si>
  <si>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</si>
  <si>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</si>
  <si>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</si>
  <si>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</si>
  <si>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</si>
  <si>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</si>
  <si>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</si>
  <si>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</si>
  <si>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</si>
  <si>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</si>
  <si>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</si>
  <si>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</si>
  <si>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</si>
  <si>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</si>
  <si>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</si>
  <si>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</si>
  <si>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</si>
  <si>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</si>
  <si>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</si>
  <si>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</si>
  <si>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</si>
  <si>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</si>
  <si>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</si>
  <si>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</si>
  <si>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</si>
  <si>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</si>
  <si>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</si>
  <si>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</si>
  <si>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</si>
  <si>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</si>
  <si>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</si>
  <si>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</si>
  <si>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</si>
  <si>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</si>
  <si>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</si>
  <si>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</si>
  <si>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</si>
  <si>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</si>
  <si>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</si>
  <si>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</si>
  <si>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</si>
  <si>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</si>
  <si>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</si>
  <si>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</si>
  <si>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</si>
  <si>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</si>
  <si>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</si>
  <si>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</si>
  <si>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</si>
  <si>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</si>
  <si>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</si>
  <si>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</si>
  <si>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</si>
  <si>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</si>
  <si>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</si>
  <si>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</si>
  <si>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</si>
  <si>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</si>
  <si>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</si>
  <si>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</si>
  <si>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</si>
  <si>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</si>
  <si>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</si>
  <si>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</si>
  <si>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</si>
  <si>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</si>
  <si>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</si>
  <si>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</si>
  <si>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</si>
  <si>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</si>
  <si>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</si>
  <si>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</si>
  <si>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</si>
  <si>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</si>
  <si>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</si>
  <si>
    <t>Nota: Modificación PAA Rad. 06-817-2023-000076</t>
  </si>
  <si>
    <t>Versión: 03
FECHA: 05/05/2023</t>
  </si>
  <si>
    <t>Convenio No.4875106-23  "Estrategia 4: Promoción y apoyo a docentes investigadores e innovadores 2023"</t>
  </si>
  <si>
    <t>Inírida Morales Villegas</t>
  </si>
  <si>
    <t>Convenio No.4875106-23 "Estrategia 3: Transferencia de conocimiento 2023"</t>
  </si>
  <si>
    <t>Profesional Universitario 219-01</t>
  </si>
  <si>
    <t>DANIEL ALEJANDRO TABORDA CALDERON</t>
  </si>
  <si>
    <t>JORGE ALFONSO VERDUGO RODRIGUEZ</t>
  </si>
  <si>
    <t>Subdirector Académico 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</si>
</sst>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</numFmts>
  <fonts count="49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b/>
      <sz val="10"/>
      <color indexed="63"/>
      <name val="Calibri"/>
      <family val="2"/>
    </font>
    <font>
      <sz val="9"/>
      <color rgb="FF000000"/>
      <name val="Arial"/>
      <family val="2"/>
    </font>
    <font>
      <sz val="10"/>
      <color rgb="FF222222"/>
      <name val="Calibri"/>
      <family val="2"/>
    </font>
    <font>
      <b/>
      <sz val="10"/>
      <color theme="1"/>
      <name val="Calibri"/>
      <family val="2"/>
    </font>
    <font>
      <u/>
      <sz val="7"/>
      <color rgb="FF0563C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00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5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44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42" fontId="11" fillId="0" borderId="3" applyFont="0" applyFill="0" applyBorder="0" applyAlignment="0" applyProtection="0"/>
    <xf numFmtId="165" fontId="2" fillId="0" borderId="3" applyFont="0" applyFill="0" applyBorder="0" applyAlignment="0" applyProtection="0"/>
    <xf numFmtId="44" fontId="11" fillId="0" borderId="3" applyFont="0" applyFill="0" applyBorder="0" applyAlignment="0" applyProtection="0"/>
    <xf numFmtId="0" fontId="2" fillId="0" borderId="3"/>
    <xf numFmtId="168" fontId="16" fillId="0" borderId="3"/>
    <xf numFmtId="0" fontId="1" fillId="0" borderId="3"/>
    <xf numFmtId="41" fontId="1" fillId="0" borderId="3" applyFont="0" applyFill="0" applyBorder="0" applyAlignment="0" applyProtection="0"/>
    <xf numFmtId="164" fontId="1" fillId="0" borderId="3" applyFont="0" applyFill="0" applyBorder="0" applyAlignment="0" applyProtection="0"/>
    <xf numFmtId="165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5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203">
    <xf numFmtId="0" fontId="0" fillId="0" borderId="0" xfId="0"/>
    <xf numFmtId="168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0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1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1" fontId="19" fillId="0" borderId="3" xfId="4" applyNumberFormat="1" applyFont="1" applyBorder="1"/>
    <xf numFmtId="170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8" fontId="22" fillId="0" borderId="3" xfId="11" applyFont="1" applyAlignment="1">
      <alignment vertical="center"/>
    </xf>
    <xf numFmtId="168" fontId="8" fillId="0" borderId="3" xfId="12" applyNumberFormat="1" applyFont="1" applyAlignment="1">
      <alignment vertical="center"/>
    </xf>
    <xf numFmtId="0" fontId="19" fillId="0" borderId="17" xfId="12" applyFont="1" applyBorder="1"/>
    <xf numFmtId="168" fontId="22" fillId="6" borderId="21" xfId="11" applyFont="1" applyFill="1" applyBorder="1" applyAlignment="1">
      <alignment horizontal="center" vertical="center" wrapText="1"/>
    </xf>
    <xf numFmtId="168" fontId="22" fillId="6" borderId="21" xfId="11" applyFont="1" applyFill="1" applyBorder="1" applyAlignment="1">
      <alignment vertical="center" wrapText="1"/>
    </xf>
    <xf numFmtId="170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0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7" fontId="8" fillId="0" borderId="23" xfId="0" applyNumberFormat="1" applyFont="1" applyBorder="1" applyAlignment="1">
      <alignment horizontal="left" vertical="center" wrapText="1"/>
    </xf>
    <xf numFmtId="168" fontId="8" fillId="5" borderId="23" xfId="11" applyFont="1" applyFill="1" applyBorder="1" applyAlignment="1">
      <alignment horizontal="center" vertical="center"/>
    </xf>
    <xf numFmtId="168" fontId="8" fillId="5" borderId="23" xfId="11" applyFont="1" applyFill="1" applyBorder="1" applyAlignment="1">
      <alignment horizontal="center" vertical="center" wrapText="1"/>
    </xf>
    <xf numFmtId="169" fontId="5" fillId="0" borderId="23" xfId="0" applyNumberFormat="1" applyFont="1" applyBorder="1" applyAlignment="1">
      <alignment horizontal="left" vertical="center"/>
    </xf>
    <xf numFmtId="168" fontId="24" fillId="0" borderId="23" xfId="4" applyNumberFormat="1" applyFont="1" applyFill="1" applyBorder="1" applyAlignment="1">
      <alignment vertical="center"/>
    </xf>
    <xf numFmtId="169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8" fontId="32" fillId="15" borderId="21" xfId="11" applyFont="1" applyFill="1" applyBorder="1" applyAlignment="1">
      <alignment horizontal="center" vertical="center" wrapText="1"/>
    </xf>
    <xf numFmtId="168" fontId="32" fillId="14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7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8" fontId="8" fillId="0" borderId="23" xfId="11" applyFont="1" applyBorder="1" applyAlignment="1">
      <alignment horizontal="center" vertical="center"/>
    </xf>
    <xf numFmtId="168" fontId="8" fillId="0" borderId="23" xfId="11" applyFont="1" applyBorder="1" applyAlignment="1">
      <alignment horizontal="center" vertical="center" wrapText="1"/>
    </xf>
    <xf numFmtId="168" fontId="26" fillId="7" borderId="23" xfId="14" applyNumberFormat="1" applyFont="1" applyFill="1" applyBorder="1" applyAlignment="1">
      <alignment vertical="center"/>
    </xf>
    <xf numFmtId="168" fontId="24" fillId="0" borderId="23" xfId="14" applyNumberFormat="1" applyFont="1" applyFill="1" applyBorder="1" applyAlignment="1">
      <alignment vertical="center"/>
    </xf>
    <xf numFmtId="168" fontId="8" fillId="0" borderId="23" xfId="11" applyFont="1" applyBorder="1" applyAlignment="1">
      <alignment vertical="center" wrapText="1"/>
    </xf>
    <xf numFmtId="171" fontId="15" fillId="11" borderId="23" xfId="14" applyNumberFormat="1" applyFont="1" applyFill="1" applyBorder="1" applyAlignment="1">
      <alignment vertical="center" wrapText="1"/>
    </xf>
    <xf numFmtId="169" fontId="24" fillId="0" borderId="23" xfId="12" applyNumberFormat="1" applyFont="1" applyBorder="1" applyAlignment="1">
      <alignment horizontal="right" vertical="center" wrapText="1"/>
    </xf>
    <xf numFmtId="166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1" fontId="8" fillId="5" borderId="23" xfId="14" applyNumberFormat="1" applyFont="1" applyFill="1" applyBorder="1" applyAlignment="1">
      <alignment vertical="center" wrapText="1"/>
    </xf>
    <xf numFmtId="168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8" fontId="24" fillId="5" borderId="23" xfId="11" applyFont="1" applyFill="1" applyBorder="1" applyAlignment="1">
      <alignment horizontal="center" vertical="center" wrapText="1"/>
    </xf>
    <xf numFmtId="171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1" fontId="26" fillId="7" borderId="23" xfId="14" applyNumberFormat="1" applyFont="1" applyFill="1" applyBorder="1" applyAlignment="1">
      <alignment vertical="center"/>
    </xf>
    <xf numFmtId="169" fontId="15" fillId="11" borderId="23" xfId="14" applyNumberFormat="1" applyFont="1" applyFill="1" applyBorder="1" applyAlignment="1">
      <alignment vertical="center" wrapText="1"/>
    </xf>
    <xf numFmtId="168" fontId="26" fillId="9" borderId="23" xfId="12" applyNumberFormat="1" applyFont="1" applyFill="1" applyBorder="1" applyAlignment="1">
      <alignment horizontal="center" vertical="center" wrapText="1"/>
    </xf>
    <xf numFmtId="168" fontId="26" fillId="13" borderId="23" xfId="12" applyNumberFormat="1" applyFont="1" applyFill="1" applyBorder="1" applyAlignment="1">
      <alignment horizontal="center" vertical="center" wrapText="1"/>
    </xf>
    <xf numFmtId="171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71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1" fontId="38" fillId="0" borderId="3" xfId="12" applyNumberFormat="1" applyFont="1" applyAlignment="1">
      <alignment horizontal="center" vertical="center" wrapText="1"/>
    </xf>
    <xf numFmtId="166" fontId="31" fillId="0" borderId="3" xfId="4" applyNumberFormat="1" applyFont="1" applyBorder="1" applyAlignment="1">
      <alignment vertical="center"/>
    </xf>
    <xf numFmtId="166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8" fontId="12" fillId="0" borderId="23" xfId="4" applyNumberFormat="1" applyFont="1" applyFill="1" applyBorder="1" applyAlignment="1">
      <alignment vertical="center"/>
    </xf>
    <xf numFmtId="168" fontId="7" fillId="5" borderId="23" xfId="11" applyFont="1" applyFill="1" applyBorder="1" applyAlignment="1">
      <alignment horizontal="center" vertical="center"/>
    </xf>
    <xf numFmtId="168" fontId="7" fillId="5" borderId="23" xfId="11" applyFont="1" applyFill="1" applyBorder="1" applyAlignment="1">
      <alignment horizontal="center" vertical="center" wrapText="1"/>
    </xf>
    <xf numFmtId="168" fontId="41" fillId="7" borderId="23" xfId="14" applyNumberFormat="1" applyFont="1" applyFill="1" applyBorder="1" applyAlignment="1">
      <alignment vertical="center"/>
    </xf>
    <xf numFmtId="168" fontId="7" fillId="0" borderId="23" xfId="11" applyFont="1" applyBorder="1" applyAlignment="1">
      <alignment horizontal="center" vertical="center" wrapText="1"/>
    </xf>
    <xf numFmtId="171" fontId="41" fillId="11" borderId="23" xfId="14" applyNumberFormat="1" applyFont="1" applyFill="1" applyBorder="1" applyAlignment="1">
      <alignment vertical="center" wrapText="1"/>
    </xf>
    <xf numFmtId="168" fontId="7" fillId="0" borderId="23" xfId="11" applyFont="1" applyBorder="1" applyAlignment="1">
      <alignment vertical="center" wrapText="1"/>
    </xf>
    <xf numFmtId="168" fontId="41" fillId="8" borderId="23" xfId="14" applyNumberFormat="1" applyFont="1" applyFill="1" applyBorder="1" applyAlignment="1">
      <alignment vertical="center"/>
    </xf>
    <xf numFmtId="171" fontId="7" fillId="0" borderId="23" xfId="4" applyNumberFormat="1" applyFont="1" applyFill="1" applyBorder="1" applyAlignment="1">
      <alignment vertical="center" wrapText="1"/>
    </xf>
    <xf numFmtId="171" fontId="41" fillId="7" borderId="23" xfId="14" applyNumberFormat="1" applyFont="1" applyFill="1" applyBorder="1" applyAlignment="1">
      <alignment vertical="center"/>
    </xf>
    <xf numFmtId="169" fontId="41" fillId="11" borderId="23" xfId="14" applyNumberFormat="1" applyFont="1" applyFill="1" applyBorder="1" applyAlignment="1">
      <alignment vertical="center" wrapText="1"/>
    </xf>
    <xf numFmtId="168" fontId="41" fillId="9" borderId="23" xfId="12" applyNumberFormat="1" applyFont="1" applyFill="1" applyBorder="1" applyAlignment="1">
      <alignment horizontal="center" vertical="center" wrapText="1"/>
    </xf>
    <xf numFmtId="168" fontId="41" fillId="13" borderId="23" xfId="12" applyNumberFormat="1" applyFont="1" applyFill="1" applyBorder="1" applyAlignment="1">
      <alignment horizontal="center" vertical="center" wrapText="1"/>
    </xf>
    <xf numFmtId="171" fontId="39" fillId="0" borderId="3" xfId="14" applyNumberFormat="1" applyFont="1" applyAlignment="1">
      <alignment vertical="center"/>
    </xf>
    <xf numFmtId="0" fontId="36" fillId="7" borderId="3" xfId="12" applyFont="1" applyFill="1"/>
    <xf numFmtId="0" fontId="23" fillId="0" borderId="23" xfId="12" applyFont="1" applyFill="1" applyBorder="1" applyAlignment="1">
      <alignment vertical="center" wrapText="1"/>
    </xf>
    <xf numFmtId="0" fontId="23" fillId="0" borderId="23" xfId="12" applyFont="1" applyFill="1" applyBorder="1" applyAlignment="1">
      <alignment horizontal="left" vertical="center" wrapText="1"/>
    </xf>
    <xf numFmtId="0" fontId="8" fillId="0" borderId="23" xfId="12" applyFont="1" applyFill="1" applyBorder="1" applyAlignment="1">
      <alignment horizontal="left" vertical="center" wrapText="1"/>
    </xf>
    <xf numFmtId="0" fontId="42" fillId="0" borderId="3" xfId="12" applyFont="1"/>
    <xf numFmtId="168" fontId="43" fillId="6" borderId="21" xfId="11" applyFont="1" applyFill="1" applyBorder="1" applyAlignment="1">
      <alignment horizontal="center" vertical="center" wrapText="1"/>
    </xf>
    <xf numFmtId="168" fontId="43" fillId="6" borderId="21" xfId="11" applyFont="1" applyFill="1" applyBorder="1" applyAlignment="1">
      <alignment vertical="center" wrapText="1"/>
    </xf>
    <xf numFmtId="168" fontId="7" fillId="0" borderId="23" xfId="11" applyFont="1" applyBorder="1" applyAlignment="1">
      <alignment horizontal="center" vertical="center"/>
    </xf>
    <xf numFmtId="169" fontId="12" fillId="0" borderId="23" xfId="12" applyNumberFormat="1" applyFont="1" applyBorder="1" applyAlignment="1">
      <alignment horizontal="right" vertical="center" wrapText="1"/>
    </xf>
    <xf numFmtId="171" fontId="7" fillId="5" borderId="23" xfId="14" applyNumberFormat="1" applyFont="1" applyFill="1" applyBorder="1" applyAlignment="1">
      <alignment vertical="center" wrapText="1"/>
    </xf>
    <xf numFmtId="168" fontId="12" fillId="0" borderId="23" xfId="14" applyNumberFormat="1" applyFont="1" applyFill="1" applyBorder="1" applyAlignment="1">
      <alignment vertical="center"/>
    </xf>
    <xf numFmtId="168" fontId="12" fillId="5" borderId="23" xfId="11" applyFont="1" applyFill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right" vertical="center" wrapText="1"/>
    </xf>
    <xf numFmtId="167" fontId="7" fillId="0" borderId="8" xfId="0" applyNumberFormat="1" applyFont="1" applyBorder="1" applyAlignment="1">
      <alignment horizontal="right" vertical="center" wrapText="1"/>
    </xf>
    <xf numFmtId="0" fontId="42" fillId="0" borderId="17" xfId="12" applyFont="1" applyBorder="1"/>
    <xf numFmtId="171" fontId="44" fillId="0" borderId="3" xfId="12" applyNumberFormat="1" applyFont="1" applyAlignment="1">
      <alignment horizontal="center" vertical="center" wrapText="1"/>
    </xf>
    <xf numFmtId="168" fontId="43" fillId="10" borderId="3" xfId="11" applyFont="1" applyFill="1" applyAlignment="1">
      <alignment horizontal="center" vertical="center"/>
    </xf>
    <xf numFmtId="168" fontId="43" fillId="0" borderId="3" xfId="11" applyFont="1" applyAlignment="1">
      <alignment vertical="center"/>
    </xf>
    <xf numFmtId="168" fontId="7" fillId="0" borderId="3" xfId="12" applyNumberFormat="1" applyFont="1" applyAlignment="1">
      <alignment vertical="center"/>
    </xf>
    <xf numFmtId="171" fontId="42" fillId="0" borderId="3" xfId="4" applyNumberFormat="1" applyFont="1" applyBorder="1"/>
    <xf numFmtId="168" fontId="43" fillId="15" borderId="21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7" fontId="46" fillId="0" borderId="23" xfId="4" applyNumberFormat="1" applyFont="1" applyFill="1" applyBorder="1" applyAlignment="1">
      <alignment vertical="center"/>
    </xf>
    <xf numFmtId="169" fontId="7" fillId="0" borderId="23" xfId="0" applyNumberFormat="1" applyFont="1" applyBorder="1" applyAlignment="1">
      <alignment horizontal="left" vertical="center"/>
    </xf>
    <xf numFmtId="166" fontId="21" fillId="0" borderId="23" xfId="0" applyNumberFormat="1" applyFont="1" applyBorder="1" applyAlignment="1">
      <alignment vertical="center"/>
    </xf>
    <xf numFmtId="167" fontId="7" fillId="0" borderId="23" xfId="0" applyNumberFormat="1" applyFont="1" applyBorder="1" applyAlignment="1">
      <alignment horizontal="left" vertical="center" wrapText="1"/>
    </xf>
    <xf numFmtId="169" fontId="7" fillId="0" borderId="23" xfId="0" applyNumberFormat="1" applyFont="1" applyFill="1" applyBorder="1" applyAlignment="1">
      <alignment horizontal="left" vertical="center"/>
    </xf>
    <xf numFmtId="168" fontId="7" fillId="0" borderId="23" xfId="11" applyFont="1" applyFill="1" applyBorder="1" applyAlignment="1">
      <alignment horizontal="center" vertical="center"/>
    </xf>
    <xf numFmtId="168" fontId="7" fillId="0" borderId="23" xfId="11" applyFont="1" applyFill="1" applyBorder="1" applyAlignment="1">
      <alignment horizontal="center" vertical="center" wrapText="1"/>
    </xf>
    <xf numFmtId="0" fontId="39" fillId="0" borderId="3" xfId="12" applyFont="1" applyAlignment="1">
      <alignment horizontal="right" vertical="center"/>
    </xf>
    <xf numFmtId="168" fontId="42" fillId="0" borderId="3" xfId="12" applyNumberFormat="1" applyFont="1"/>
    <xf numFmtId="0" fontId="42" fillId="0" borderId="3" xfId="12" applyFont="1" applyAlignment="1">
      <alignment vertical="center"/>
    </xf>
    <xf numFmtId="171" fontId="47" fillId="0" borderId="3" xfId="12" applyNumberFormat="1" applyFont="1" applyAlignment="1">
      <alignment horizontal="center" vertical="center" wrapText="1"/>
    </xf>
    <xf numFmtId="168" fontId="7" fillId="17" borderId="23" xfId="11" applyFont="1" applyFill="1" applyBorder="1" applyAlignment="1">
      <alignment horizontal="center" vertical="center"/>
    </xf>
    <xf numFmtId="0" fontId="8" fillId="18" borderId="23" xfId="0" applyFont="1" applyFill="1" applyBorder="1" applyAlignment="1">
      <alignment vertical="center" wrapText="1"/>
    </xf>
    <xf numFmtId="49" fontId="40" fillId="0" borderId="1" xfId="5" applyNumberFormat="1" applyFont="1" applyFill="1" applyBorder="1" applyAlignment="1">
      <alignment horizontal="center" vertical="center" wrapText="1"/>
    </xf>
    <xf numFmtId="49" fontId="48" fillId="0" borderId="21" xfId="5" applyNumberFormat="1" applyFont="1" applyFill="1" applyBorder="1" applyAlignment="1">
      <alignment horizontal="center" vertical="center" wrapText="1"/>
    </xf>
    <xf numFmtId="49" fontId="45" fillId="18" borderId="23" xfId="5" applyNumberFormat="1" applyFont="1" applyFill="1" applyBorder="1" applyAlignment="1">
      <alignment horizontal="justify" vertical="center" wrapText="1"/>
    </xf>
    <xf numFmtId="49" fontId="40" fillId="19" borderId="23" xfId="5" applyNumberFormat="1" applyFont="1" applyFill="1" applyBorder="1" applyAlignment="1">
      <alignment horizontal="center" vertical="center" wrapText="1"/>
    </xf>
    <xf numFmtId="168" fontId="7" fillId="18" borderId="23" xfId="11" applyFont="1" applyFill="1" applyBorder="1" applyAlignment="1">
      <alignment horizontal="center" vertical="center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70" fontId="22" fillId="6" borderId="13" xfId="16" applyNumberFormat="1" applyFont="1" applyFill="1" applyBorder="1" applyAlignment="1" applyProtection="1">
      <alignment horizontal="center" vertical="center" wrapText="1"/>
    </xf>
    <xf numFmtId="170" fontId="22" fillId="6" borderId="8" xfId="16" applyNumberFormat="1" applyFont="1" applyFill="1" applyBorder="1" applyAlignment="1" applyProtection="1">
      <alignment horizontal="center" vertical="center" wrapText="1"/>
    </xf>
    <xf numFmtId="168" fontId="22" fillId="14" borderId="22" xfId="11" applyFont="1" applyFill="1" applyBorder="1" applyAlignment="1">
      <alignment horizontal="center" vertical="center" wrapText="1"/>
    </xf>
    <xf numFmtId="168" fontId="22" fillId="14" borderId="21" xfId="11" applyFont="1" applyFill="1" applyBorder="1" applyAlignment="1">
      <alignment horizontal="center" vertical="center" wrapText="1"/>
    </xf>
    <xf numFmtId="168" fontId="22" fillId="16" borderId="10" xfId="11" applyFont="1" applyFill="1" applyBorder="1" applyAlignment="1">
      <alignment horizontal="center" vertical="center" wrapText="1"/>
    </xf>
    <xf numFmtId="168" fontId="22" fillId="16" borderId="12" xfId="11" applyFont="1" applyFill="1" applyBorder="1" applyAlignment="1">
      <alignment horizontal="center" vertical="center" wrapText="1"/>
    </xf>
    <xf numFmtId="168" fontId="22" fillId="16" borderId="11" xfId="11" applyFont="1" applyFill="1" applyBorder="1" applyAlignment="1">
      <alignment horizontal="center" vertical="center" wrapText="1"/>
    </xf>
    <xf numFmtId="168" fontId="22" fillId="16" borderId="13" xfId="11" applyFont="1" applyFill="1" applyBorder="1" applyAlignment="1">
      <alignment horizontal="center" vertical="center" wrapText="1"/>
    </xf>
    <xf numFmtId="168" fontId="22" fillId="16" borderId="8" xfId="11" applyFont="1" applyFill="1" applyBorder="1" applyAlignment="1">
      <alignment horizontal="center" vertical="center" wrapText="1"/>
    </xf>
    <xf numFmtId="168" fontId="22" fillId="6" borderId="10" xfId="11" applyFont="1" applyFill="1" applyBorder="1" applyAlignment="1">
      <alignment horizontal="center" vertical="center" wrapText="1"/>
    </xf>
    <xf numFmtId="168" fontId="22" fillId="6" borderId="12" xfId="11" applyFont="1" applyFill="1" applyBorder="1" applyAlignment="1">
      <alignment horizontal="center" vertical="center" wrapText="1"/>
    </xf>
    <xf numFmtId="168" fontId="22" fillId="6" borderId="11" xfId="11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6" fillId="7" borderId="23" xfId="12" applyFont="1" applyFill="1" applyBorder="1" applyAlignment="1">
      <alignment horizontal="center" vertical="center" wrapText="1"/>
    </xf>
    <xf numFmtId="168" fontId="22" fillId="6" borderId="13" xfId="11" applyFont="1" applyFill="1" applyBorder="1" applyAlignment="1">
      <alignment horizontal="center" vertical="center" wrapText="1"/>
    </xf>
    <xf numFmtId="168" fontId="22" fillId="6" borderId="8" xfId="11" applyFont="1" applyFill="1" applyBorder="1" applyAlignment="1">
      <alignment horizontal="center" vertical="center" wrapText="1"/>
    </xf>
    <xf numFmtId="168" fontId="22" fillId="15" borderId="22" xfId="11" applyFont="1" applyFill="1" applyBorder="1" applyAlignment="1">
      <alignment horizontal="center" vertical="center" wrapText="1"/>
    </xf>
    <xf numFmtId="168" fontId="22" fillId="15" borderId="21" xfId="11" applyFont="1" applyFill="1" applyBorder="1" applyAlignment="1">
      <alignment horizontal="center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170" fontId="22" fillId="0" borderId="7" xfId="16" applyNumberFormat="1" applyFont="1" applyBorder="1" applyAlignment="1" applyProtection="1">
      <alignment horizontal="center" vertical="center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8" fillId="0" borderId="3" xfId="12" applyFont="1" applyAlignment="1">
      <alignment horizontal="center" vertical="center" wrapText="1"/>
    </xf>
    <xf numFmtId="170" fontId="22" fillId="0" borderId="3" xfId="16" applyNumberFormat="1" applyFont="1" applyBorder="1" applyAlignment="1" applyProtection="1">
      <alignment horizontal="center" vertical="center"/>
    </xf>
    <xf numFmtId="168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8" fontId="8" fillId="0" borderId="3" xfId="12" applyNumberFormat="1" applyFont="1" applyAlignment="1">
      <alignment horizontal="center" vertical="center"/>
    </xf>
    <xf numFmtId="0" fontId="19" fillId="0" borderId="17" xfId="12" applyFont="1" applyBorder="1" applyAlignment="1">
      <alignment horizontal="center" vertical="center" wrapText="1"/>
    </xf>
    <xf numFmtId="168" fontId="43" fillId="6" borderId="10" xfId="11" applyFont="1" applyFill="1" applyBorder="1" applyAlignment="1">
      <alignment horizontal="center" vertical="center" wrapText="1"/>
    </xf>
    <xf numFmtId="168" fontId="43" fillId="6" borderId="12" xfId="11" applyFont="1" applyFill="1" applyBorder="1" applyAlignment="1">
      <alignment horizontal="center" vertical="center" wrapText="1"/>
    </xf>
    <xf numFmtId="168" fontId="43" fillId="6" borderId="11" xfId="11" applyFont="1" applyFill="1" applyBorder="1" applyAlignment="1">
      <alignment horizontal="center" vertical="center" wrapText="1"/>
    </xf>
    <xf numFmtId="168" fontId="43" fillId="6" borderId="13" xfId="11" applyFont="1" applyFill="1" applyBorder="1" applyAlignment="1">
      <alignment horizontal="center" vertical="center" wrapText="1"/>
    </xf>
    <xf numFmtId="168" fontId="43" fillId="6" borderId="8" xfId="11" applyFont="1" applyFill="1" applyBorder="1" applyAlignment="1">
      <alignment horizontal="center" vertical="center" wrapText="1"/>
    </xf>
    <xf numFmtId="168" fontId="43" fillId="15" borderId="22" xfId="11" applyFont="1" applyFill="1" applyBorder="1" applyAlignment="1">
      <alignment horizontal="center" vertical="center" wrapText="1"/>
    </xf>
    <xf numFmtId="168" fontId="43" fillId="15" borderId="21" xfId="11" applyFont="1" applyFill="1" applyBorder="1" applyAlignment="1">
      <alignment horizontal="center" vertical="center" wrapText="1"/>
    </xf>
    <xf numFmtId="168" fontId="43" fillId="14" borderId="22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8" fontId="7" fillId="0" borderId="3" xfId="12" applyNumberFormat="1" applyFont="1" applyAlignment="1">
      <alignment horizontal="center" vertical="center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  <xf numFmtId="170" fontId="22" fillId="0" borderId="3" xfId="16" applyNumberFormat="1" applyFont="1" applyBorder="1" applyAlignment="1" applyProtection="1">
      <alignment horizontal="center" vertical="center" wrapText="1"/>
    </xf>
    <xf numFmtId="168" fontId="43" fillId="0" borderId="3" xfId="11" applyFont="1" applyAlignment="1">
      <alignment horizontal="center" vertical="center"/>
    </xf>
  </cellXfs>
  <cellStyles count="28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6"/>
      <c r="B1" s="137"/>
      <c r="C1" s="138"/>
      <c r="D1" s="145" t="s">
        <v>76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7"/>
      <c r="X1" s="153" t="s">
        <v>16</v>
      </c>
      <c r="Y1" s="154"/>
    </row>
    <row r="2" spans="1:25" s="2" customFormat="1" ht="12.75" customHeight="1">
      <c r="A2" s="139"/>
      <c r="B2" s="140"/>
      <c r="C2" s="141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7"/>
      <c r="X2" s="153" t="s">
        <v>44</v>
      </c>
      <c r="Y2" s="154"/>
    </row>
    <row r="3" spans="1:25" s="2" customFormat="1" ht="12" customHeight="1">
      <c r="A3" s="139"/>
      <c r="B3" s="140"/>
      <c r="C3" s="141"/>
      <c r="D3" s="14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53" t="s">
        <v>46</v>
      </c>
      <c r="Y3" s="154"/>
    </row>
    <row r="4" spans="1:25" s="2" customFormat="1" ht="14.25" customHeight="1">
      <c r="A4" s="142"/>
      <c r="B4" s="143"/>
      <c r="C4" s="144"/>
      <c r="D4" s="145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55" t="s">
        <v>17</v>
      </c>
      <c r="Y4" s="155"/>
    </row>
    <row r="5" spans="1:25" ht="12.75" customHeight="1">
      <c r="A5" s="148" t="s">
        <v>18</v>
      </c>
      <c r="B5" s="148"/>
      <c r="C5" s="149" t="s">
        <v>19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1"/>
    </row>
    <row r="6" spans="1:25" ht="11.25" customHeight="1">
      <c r="A6" s="148" t="s">
        <v>20</v>
      </c>
      <c r="B6" s="148"/>
      <c r="C6" s="149" t="s">
        <v>21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</row>
    <row r="7" spans="1:25" ht="12.75" customHeight="1">
      <c r="A7" s="152" t="s">
        <v>3</v>
      </c>
      <c r="B7" s="152"/>
      <c r="C7" s="149" t="s">
        <v>4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</row>
    <row r="8" spans="1:25" ht="20.45" customHeight="1">
      <c r="A8" s="152" t="s">
        <v>22</v>
      </c>
      <c r="B8" s="152"/>
      <c r="C8" s="149" t="s">
        <v>5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1"/>
    </row>
    <row r="9" spans="1:25" ht="12" customHeight="1">
      <c r="A9" s="156" t="s">
        <v>23</v>
      </c>
      <c r="B9" s="157"/>
      <c r="C9" s="149" t="s">
        <v>6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1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58" t="s">
        <v>23</v>
      </c>
      <c r="B11" s="158" t="s">
        <v>24</v>
      </c>
      <c r="C11" s="158" t="s">
        <v>25</v>
      </c>
      <c r="D11" s="158" t="s">
        <v>55</v>
      </c>
      <c r="E11" s="158" t="s">
        <v>42</v>
      </c>
      <c r="F11" s="158" t="s">
        <v>56</v>
      </c>
      <c r="G11" s="158" t="s">
        <v>43</v>
      </c>
      <c r="H11" s="158" t="s">
        <v>45</v>
      </c>
      <c r="I11" s="158" t="s">
        <v>26</v>
      </c>
      <c r="J11" s="167" t="s">
        <v>27</v>
      </c>
      <c r="K11" s="168"/>
      <c r="L11" s="169"/>
      <c r="M11" s="172" t="s">
        <v>28</v>
      </c>
      <c r="N11" s="174" t="s">
        <v>39</v>
      </c>
      <c r="O11" s="174"/>
      <c r="P11" s="174"/>
      <c r="Q11" s="174" t="s">
        <v>28</v>
      </c>
      <c r="R11" s="160" t="s">
        <v>40</v>
      </c>
      <c r="S11" s="160"/>
      <c r="T11" s="160"/>
      <c r="U11" s="160" t="s">
        <v>28</v>
      </c>
      <c r="V11" s="162" t="s">
        <v>27</v>
      </c>
      <c r="W11" s="163"/>
      <c r="X11" s="164"/>
      <c r="Y11" s="165" t="s">
        <v>28</v>
      </c>
    </row>
    <row r="12" spans="1:25" ht="33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7" t="s">
        <v>0</v>
      </c>
      <c r="K12" s="17" t="s">
        <v>29</v>
      </c>
      <c r="L12" s="18" t="s">
        <v>30</v>
      </c>
      <c r="M12" s="173"/>
      <c r="N12" s="34" t="s">
        <v>0</v>
      </c>
      <c r="O12" s="34" t="s">
        <v>29</v>
      </c>
      <c r="P12" s="34" t="s">
        <v>30</v>
      </c>
      <c r="Q12" s="175"/>
      <c r="R12" s="35" t="s">
        <v>0</v>
      </c>
      <c r="S12" s="35" t="s">
        <v>29</v>
      </c>
      <c r="T12" s="35" t="s">
        <v>30</v>
      </c>
      <c r="U12" s="161"/>
      <c r="V12" s="36" t="s">
        <v>0</v>
      </c>
      <c r="W12" s="36" t="s">
        <v>29</v>
      </c>
      <c r="X12" s="37" t="s">
        <v>30</v>
      </c>
      <c r="Y12" s="166"/>
    </row>
    <row r="13" spans="1:25" ht="56.25" customHeight="1">
      <c r="A13" s="177" t="s">
        <v>6</v>
      </c>
      <c r="B13" s="177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77"/>
      <c r="B14" s="177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77"/>
      <c r="B15" s="177"/>
      <c r="C15" s="171" t="s">
        <v>84</v>
      </c>
      <c r="D15" s="171"/>
      <c r="E15" s="171"/>
      <c r="F15" s="171"/>
      <c r="G15" s="171"/>
      <c r="H15" s="171"/>
      <c r="I15" s="171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77"/>
      <c r="B16" s="177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77"/>
      <c r="B17" s="177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77"/>
      <c r="B18" s="177"/>
      <c r="C18" s="171" t="s">
        <v>86</v>
      </c>
      <c r="D18" s="171"/>
      <c r="E18" s="171"/>
      <c r="F18" s="171"/>
      <c r="G18" s="171"/>
      <c r="H18" s="171"/>
      <c r="I18" s="171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77"/>
      <c r="B19" s="177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77"/>
      <c r="B20" s="177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77"/>
      <c r="B21" s="177"/>
      <c r="C21" s="171" t="s">
        <v>88</v>
      </c>
      <c r="D21" s="171"/>
      <c r="E21" s="171"/>
      <c r="F21" s="171"/>
      <c r="G21" s="171"/>
      <c r="H21" s="171"/>
      <c r="I21" s="171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77"/>
      <c r="B22" s="177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77"/>
      <c r="B23" s="177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77"/>
      <c r="B24" s="177"/>
      <c r="C24" s="171" t="s">
        <v>89</v>
      </c>
      <c r="D24" s="171"/>
      <c r="E24" s="171"/>
      <c r="F24" s="171"/>
      <c r="G24" s="171"/>
      <c r="H24" s="171"/>
      <c r="I24" s="171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77"/>
      <c r="B25" s="177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77"/>
      <c r="B26" s="177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77"/>
      <c r="B27" s="177"/>
      <c r="C27" s="171" t="s">
        <v>98</v>
      </c>
      <c r="D27" s="171"/>
      <c r="E27" s="171"/>
      <c r="F27" s="171"/>
      <c r="G27" s="171"/>
      <c r="H27" s="171"/>
      <c r="I27" s="171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77"/>
      <c r="B28" s="177"/>
      <c r="C28" s="170" t="s">
        <v>57</v>
      </c>
      <c r="D28" s="170"/>
      <c r="E28" s="170"/>
      <c r="F28" s="170"/>
      <c r="G28" s="170"/>
      <c r="H28" s="170"/>
      <c r="I28" s="170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77"/>
      <c r="B29" s="177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77"/>
      <c r="B30" s="177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77"/>
      <c r="B31" s="177"/>
      <c r="C31" s="171" t="s">
        <v>91</v>
      </c>
      <c r="D31" s="171"/>
      <c r="E31" s="171"/>
      <c r="F31" s="171"/>
      <c r="G31" s="171"/>
      <c r="H31" s="171"/>
      <c r="I31" s="171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77"/>
      <c r="B32" s="177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77"/>
      <c r="B33" s="177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77"/>
      <c r="B34" s="177"/>
      <c r="C34" s="171" t="s">
        <v>99</v>
      </c>
      <c r="D34" s="171"/>
      <c r="E34" s="171"/>
      <c r="F34" s="171"/>
      <c r="G34" s="171"/>
      <c r="H34" s="171"/>
      <c r="I34" s="171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77"/>
      <c r="B35" s="177"/>
      <c r="C35" s="170" t="s">
        <v>54</v>
      </c>
      <c r="D35" s="170"/>
      <c r="E35" s="170"/>
      <c r="F35" s="170"/>
      <c r="G35" s="170"/>
      <c r="H35" s="170"/>
      <c r="I35" s="170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77"/>
      <c r="B36" s="177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77"/>
      <c r="B37" s="177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77"/>
      <c r="B38" s="177"/>
      <c r="C38" s="171" t="s">
        <v>59</v>
      </c>
      <c r="D38" s="171"/>
      <c r="E38" s="171"/>
      <c r="F38" s="171"/>
      <c r="G38" s="171"/>
      <c r="H38" s="171"/>
      <c r="I38" s="171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77"/>
      <c r="B39" s="177"/>
      <c r="C39" s="170" t="s">
        <v>35</v>
      </c>
      <c r="D39" s="170"/>
      <c r="E39" s="170"/>
      <c r="F39" s="170"/>
      <c r="G39" s="170"/>
      <c r="H39" s="170"/>
      <c r="I39" s="170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77"/>
      <c r="B40" s="176" t="s">
        <v>36</v>
      </c>
      <c r="C40" s="176"/>
      <c r="D40" s="176"/>
      <c r="E40" s="176"/>
      <c r="F40" s="176"/>
      <c r="G40" s="176"/>
      <c r="H40" s="176"/>
      <c r="I40" s="176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77" t="s">
        <v>6</v>
      </c>
      <c r="B41" s="177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77"/>
      <c r="B42" s="177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77"/>
      <c r="B43" s="177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77"/>
      <c r="B44" s="177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77"/>
      <c r="B45" s="177"/>
      <c r="C45" s="171" t="s">
        <v>106</v>
      </c>
      <c r="D45" s="171"/>
      <c r="E45" s="171"/>
      <c r="F45" s="171"/>
      <c r="G45" s="171"/>
      <c r="H45" s="171"/>
      <c r="I45" s="171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77"/>
      <c r="B46" s="177"/>
      <c r="C46" s="170" t="s">
        <v>37</v>
      </c>
      <c r="D46" s="170"/>
      <c r="E46" s="170"/>
      <c r="F46" s="170"/>
      <c r="G46" s="170"/>
      <c r="H46" s="170"/>
      <c r="I46" s="170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77"/>
      <c r="B47" s="177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77"/>
      <c r="B48" s="177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77"/>
      <c r="B49" s="177"/>
      <c r="C49" s="171" t="s">
        <v>105</v>
      </c>
      <c r="D49" s="171"/>
      <c r="E49" s="171"/>
      <c r="F49" s="171"/>
      <c r="G49" s="171"/>
      <c r="H49" s="171"/>
      <c r="I49" s="171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77"/>
      <c r="B50" s="177"/>
      <c r="C50" s="170" t="s">
        <v>32</v>
      </c>
      <c r="D50" s="170"/>
      <c r="E50" s="170"/>
      <c r="F50" s="170"/>
      <c r="G50" s="170"/>
      <c r="H50" s="170"/>
      <c r="I50" s="170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77"/>
      <c r="B51" s="177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77"/>
      <c r="B52" s="177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77"/>
      <c r="B53" s="177"/>
      <c r="C53" s="171" t="s">
        <v>61</v>
      </c>
      <c r="D53" s="171"/>
      <c r="E53" s="171"/>
      <c r="F53" s="171"/>
      <c r="G53" s="171"/>
      <c r="H53" s="171"/>
      <c r="I53" s="171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77"/>
      <c r="B54" s="177"/>
      <c r="C54" s="170" t="s">
        <v>38</v>
      </c>
      <c r="D54" s="170"/>
      <c r="E54" s="170"/>
      <c r="F54" s="170"/>
      <c r="G54" s="170"/>
      <c r="H54" s="170"/>
      <c r="I54" s="170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77"/>
      <c r="B55" s="177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77"/>
      <c r="B56" s="177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77"/>
      <c r="B57" s="177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77"/>
      <c r="B58" s="177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77"/>
      <c r="B59" s="177"/>
      <c r="C59" s="171" t="s">
        <v>63</v>
      </c>
      <c r="D59" s="171"/>
      <c r="E59" s="171"/>
      <c r="F59" s="171"/>
      <c r="G59" s="171"/>
      <c r="H59" s="171"/>
      <c r="I59" s="171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77"/>
      <c r="B60" s="177"/>
      <c r="C60" s="170" t="s">
        <v>33</v>
      </c>
      <c r="D60" s="170"/>
      <c r="E60" s="170"/>
      <c r="F60" s="170"/>
      <c r="G60" s="170"/>
      <c r="H60" s="170"/>
      <c r="I60" s="170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77"/>
      <c r="B61" s="178" t="s">
        <v>13</v>
      </c>
      <c r="C61" s="178"/>
      <c r="D61" s="178"/>
      <c r="E61" s="178"/>
      <c r="F61" s="178"/>
      <c r="G61" s="178"/>
      <c r="H61" s="178"/>
      <c r="I61" s="178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79" t="s">
        <v>34</v>
      </c>
      <c r="B62" s="179"/>
      <c r="C62" s="179"/>
      <c r="D62" s="179"/>
      <c r="E62" s="179"/>
      <c r="F62" s="179"/>
      <c r="G62" s="179"/>
      <c r="H62" s="179"/>
      <c r="I62" s="179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82" t="s">
        <v>97</v>
      </c>
      <c r="B63" s="182"/>
      <c r="C63" s="182"/>
      <c r="D63" s="182"/>
      <c r="E63" s="181" t="s">
        <v>81</v>
      </c>
      <c r="F63" s="181"/>
      <c r="G63" s="181"/>
      <c r="H63" s="181"/>
      <c r="I63" s="181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82"/>
      <c r="B64" s="182"/>
      <c r="C64" s="182"/>
      <c r="D64" s="182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84" t="s">
        <v>77</v>
      </c>
      <c r="B65" s="184"/>
      <c r="C65" s="184"/>
      <c r="D65" s="12"/>
      <c r="E65" s="180" t="s">
        <v>82</v>
      </c>
      <c r="F65" s="180"/>
      <c r="G65" s="180"/>
      <c r="H65" s="23"/>
      <c r="I65" s="23"/>
      <c r="J65" s="185" t="s">
        <v>12</v>
      </c>
      <c r="K65" s="185"/>
      <c r="L65" s="14"/>
      <c r="M65" s="14"/>
      <c r="W65" s="180" t="str">
        <f>J65</f>
        <v>ADRIANA VILLAMIZAR NAVARRO</v>
      </c>
      <c r="X65" s="180"/>
      <c r="Y65" s="180"/>
    </row>
    <row r="66" spans="1:25" s="8" customFormat="1" ht="15" customHeight="1">
      <c r="A66" s="186" t="s">
        <v>78</v>
      </c>
      <c r="B66" s="186"/>
      <c r="C66" s="186"/>
      <c r="E66" s="183" t="s">
        <v>83</v>
      </c>
      <c r="F66" s="183"/>
      <c r="G66" s="183"/>
      <c r="H66" s="24"/>
      <c r="I66" s="24"/>
      <c r="J66" s="187" t="s">
        <v>1</v>
      </c>
      <c r="K66" s="187"/>
      <c r="L66" s="15"/>
      <c r="M66" s="15"/>
      <c r="W66" s="183" t="str">
        <f>J66</f>
        <v xml:space="preserve">Jefe Oficina Asesora de Planeación </v>
      </c>
      <c r="X66" s="183"/>
      <c r="Y66" s="183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80"/>
  <sheetViews>
    <sheetView tabSelected="1" view="pageBreakPreview" topLeftCell="A59" zoomScale="70" zoomScaleNormal="70" zoomScaleSheetLayoutView="70" workbookViewId="0">
      <selection activeCell="G58" sqref="G58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0" style="100" hidden="1" customWidth="1"/>
    <col min="11" max="11" width="22.7109375" style="100" hidden="1" customWidth="1"/>
    <col min="12" max="12" width="14.42578125" style="100" hidden="1" customWidth="1"/>
    <col min="13" max="13" width="24" style="100" hidden="1" customWidth="1"/>
    <col min="14" max="14" width="15.85546875" style="100" hidden="1" customWidth="1"/>
    <col min="15" max="15" width="19.42578125" style="100" hidden="1" customWidth="1"/>
    <col min="16" max="16" width="10.7109375" style="100" hidden="1" customWidth="1"/>
    <col min="17" max="17" width="18.42578125" style="100" hidden="1" customWidth="1"/>
    <col min="18" max="18" width="17.7109375" style="100" hidden="1" customWidth="1"/>
    <col min="19" max="19" width="18.140625" style="100" hidden="1" customWidth="1"/>
    <col min="20" max="20" width="10.28515625" style="100" hidden="1" customWidth="1"/>
    <col min="21" max="21" width="17.28515625" style="100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6"/>
      <c r="B1" s="137"/>
      <c r="C1" s="138"/>
      <c r="D1" s="145" t="s">
        <v>76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7"/>
      <c r="X1" s="153" t="s">
        <v>16</v>
      </c>
      <c r="Y1" s="154"/>
    </row>
    <row r="2" spans="1:25" s="2" customFormat="1" ht="12.75" customHeight="1">
      <c r="A2" s="139"/>
      <c r="B2" s="140"/>
      <c r="C2" s="141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7"/>
      <c r="X2" s="153" t="s">
        <v>44</v>
      </c>
      <c r="Y2" s="154"/>
    </row>
    <row r="3" spans="1:25" s="2" customFormat="1" ht="12" customHeight="1">
      <c r="A3" s="139"/>
      <c r="B3" s="140"/>
      <c r="C3" s="141"/>
      <c r="D3" s="14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53" t="s">
        <v>46</v>
      </c>
      <c r="Y3" s="154"/>
    </row>
    <row r="4" spans="1:25" s="2" customFormat="1" ht="14.25" customHeight="1">
      <c r="A4" s="142"/>
      <c r="B4" s="143"/>
      <c r="C4" s="144"/>
      <c r="D4" s="145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55" t="s">
        <v>17</v>
      </c>
      <c r="Y4" s="155"/>
    </row>
    <row r="5" spans="1:25" ht="12.75" customHeight="1">
      <c r="A5" s="148" t="s">
        <v>18</v>
      </c>
      <c r="B5" s="148"/>
      <c r="C5" s="149" t="s">
        <v>19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1"/>
    </row>
    <row r="6" spans="1:25" ht="11.25" customHeight="1">
      <c r="A6" s="148" t="s">
        <v>20</v>
      </c>
      <c r="B6" s="148"/>
      <c r="C6" s="149" t="s">
        <v>21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</row>
    <row r="7" spans="1:25" ht="12.75" customHeight="1">
      <c r="A7" s="152" t="s">
        <v>3</v>
      </c>
      <c r="B7" s="152"/>
      <c r="C7" s="149" t="s">
        <v>4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</row>
    <row r="8" spans="1:25" ht="20.45" customHeight="1">
      <c r="A8" s="152" t="s">
        <v>22</v>
      </c>
      <c r="B8" s="152"/>
      <c r="C8" s="149" t="s">
        <v>5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1"/>
    </row>
    <row r="9" spans="1:25" ht="12" customHeight="1">
      <c r="A9" s="156" t="s">
        <v>23</v>
      </c>
      <c r="B9" s="157"/>
      <c r="C9" s="149" t="s">
        <v>6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1"/>
    </row>
    <row r="10" spans="1:25" hidden="1">
      <c r="A10" s="4"/>
      <c r="B10" s="5"/>
      <c r="C10" s="6"/>
      <c r="D10" s="6"/>
      <c r="E10" s="19"/>
      <c r="F10" s="7"/>
      <c r="G10" s="7"/>
      <c r="H10" s="7"/>
      <c r="I10" s="7"/>
      <c r="K10" s="100">
        <v>0</v>
      </c>
    </row>
    <row r="11" spans="1:25" ht="23.25" customHeight="1">
      <c r="A11" s="158" t="s">
        <v>23</v>
      </c>
      <c r="B11" s="158" t="s">
        <v>24</v>
      </c>
      <c r="C11" s="158" t="s">
        <v>25</v>
      </c>
      <c r="D11" s="158" t="s">
        <v>55</v>
      </c>
      <c r="E11" s="158" t="s">
        <v>42</v>
      </c>
      <c r="F11" s="158" t="s">
        <v>56</v>
      </c>
      <c r="G11" s="158" t="s">
        <v>43</v>
      </c>
      <c r="H11" s="158" t="s">
        <v>45</v>
      </c>
      <c r="I11" s="158" t="s">
        <v>26</v>
      </c>
      <c r="J11" s="189" t="s">
        <v>27</v>
      </c>
      <c r="K11" s="190"/>
      <c r="L11" s="191"/>
      <c r="M11" s="192" t="s">
        <v>28</v>
      </c>
      <c r="N11" s="194" t="s">
        <v>39</v>
      </c>
      <c r="O11" s="194"/>
      <c r="P11" s="194"/>
      <c r="Q11" s="194" t="s">
        <v>28</v>
      </c>
      <c r="R11" s="196" t="s">
        <v>40</v>
      </c>
      <c r="S11" s="196"/>
      <c r="T11" s="196"/>
      <c r="U11" s="196" t="s">
        <v>28</v>
      </c>
      <c r="V11" s="162" t="s">
        <v>27</v>
      </c>
      <c r="W11" s="163"/>
      <c r="X11" s="164"/>
      <c r="Y11" s="165" t="s">
        <v>28</v>
      </c>
    </row>
    <row r="12" spans="1:25" ht="33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01" t="s">
        <v>0</v>
      </c>
      <c r="K12" s="101" t="s">
        <v>29</v>
      </c>
      <c r="L12" s="102" t="s">
        <v>30</v>
      </c>
      <c r="M12" s="193"/>
      <c r="N12" s="116" t="s">
        <v>0</v>
      </c>
      <c r="O12" s="116" t="s">
        <v>29</v>
      </c>
      <c r="P12" s="116" t="s">
        <v>30</v>
      </c>
      <c r="Q12" s="195"/>
      <c r="R12" s="117" t="s">
        <v>0</v>
      </c>
      <c r="S12" s="117" t="s">
        <v>29</v>
      </c>
      <c r="T12" s="117" t="s">
        <v>30</v>
      </c>
      <c r="U12" s="197"/>
      <c r="V12" s="36" t="s">
        <v>0</v>
      </c>
      <c r="W12" s="36" t="s">
        <v>29</v>
      </c>
      <c r="X12" s="37" t="s">
        <v>30</v>
      </c>
      <c r="Y12" s="166"/>
    </row>
    <row r="13" spans="1:25" ht="56.25" customHeight="1">
      <c r="A13" s="177" t="s">
        <v>6</v>
      </c>
      <c r="B13" s="177" t="s">
        <v>14</v>
      </c>
      <c r="C13" s="32" t="s">
        <v>79</v>
      </c>
      <c r="D13" s="97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82">
        <v>100000000</v>
      </c>
      <c r="K13" s="83"/>
      <c r="L13" s="83"/>
      <c r="M13" s="84">
        <f>SUM(J13:L13)</f>
        <v>100000000</v>
      </c>
      <c r="N13" s="118">
        <v>0</v>
      </c>
      <c r="O13" s="83">
        <v>0</v>
      </c>
      <c r="P13" s="83">
        <v>0</v>
      </c>
      <c r="Q13" s="84">
        <f>+N13+O13+P13</f>
        <v>0</v>
      </c>
      <c r="R13" s="119">
        <v>0</v>
      </c>
      <c r="S13" s="83">
        <v>0</v>
      </c>
      <c r="T13" s="83">
        <v>0</v>
      </c>
      <c r="U13" s="84">
        <f>+R13+S13+T13</f>
        <v>0</v>
      </c>
      <c r="V13" s="83">
        <f>SUM(J13-N13+R13)</f>
        <v>100000000</v>
      </c>
      <c r="W13" s="83">
        <f>SUM(K13-O13+S13)</f>
        <v>0</v>
      </c>
      <c r="X13" s="83">
        <f>SUM(L13-P13+T13)</f>
        <v>0</v>
      </c>
      <c r="Y13" s="84">
        <f>SUM(V13:X13)</f>
        <v>100000000</v>
      </c>
    </row>
    <row r="14" spans="1:25" ht="56.25" customHeight="1">
      <c r="A14" s="177"/>
      <c r="B14" s="177"/>
      <c r="C14" s="32" t="s">
        <v>79</v>
      </c>
      <c r="D14" s="97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82">
        <v>16000000</v>
      </c>
      <c r="K14" s="103"/>
      <c r="L14" s="103"/>
      <c r="M14" s="84">
        <f t="shared" ref="M14" si="0">SUM(J14:L14)</f>
        <v>16000000</v>
      </c>
      <c r="N14" s="118">
        <v>0</v>
      </c>
      <c r="O14" s="103">
        <v>0</v>
      </c>
      <c r="P14" s="103">
        <v>0</v>
      </c>
      <c r="Q14" s="86">
        <f t="shared" ref="Q14" si="1">+N14+O14+P14</f>
        <v>0</v>
      </c>
      <c r="R14" s="119">
        <v>0</v>
      </c>
      <c r="S14" s="103">
        <v>0</v>
      </c>
      <c r="T14" s="103">
        <v>0</v>
      </c>
      <c r="U14" s="86">
        <f t="shared" ref="U14" si="2">+R14+S14+T14</f>
        <v>0</v>
      </c>
      <c r="V14" s="83">
        <f t="shared" ref="V14:X14" si="3">SUM(J14-N14+R14)</f>
        <v>16000000</v>
      </c>
      <c r="W14" s="83">
        <f t="shared" si="3"/>
        <v>0</v>
      </c>
      <c r="X14" s="83">
        <f t="shared" si="3"/>
        <v>0</v>
      </c>
      <c r="Y14" s="84">
        <f t="shared" ref="Y14" si="4">SUM(V14:X14)</f>
        <v>16000000</v>
      </c>
    </row>
    <row r="15" spans="1:25" s="20" customFormat="1" ht="12" customHeight="1">
      <c r="A15" s="177"/>
      <c r="B15" s="177"/>
      <c r="C15" s="171" t="s">
        <v>84</v>
      </c>
      <c r="D15" s="171"/>
      <c r="E15" s="171"/>
      <c r="F15" s="171"/>
      <c r="G15" s="171"/>
      <c r="H15" s="171"/>
      <c r="I15" s="171"/>
      <c r="J15" s="85">
        <f t="shared" ref="J15:Y15" si="5">SUM(J13:J14)</f>
        <v>116000000</v>
      </c>
      <c r="K15" s="85">
        <f t="shared" si="5"/>
        <v>0</v>
      </c>
      <c r="L15" s="85">
        <f t="shared" si="5"/>
        <v>0</v>
      </c>
      <c r="M15" s="85">
        <f t="shared" si="5"/>
        <v>116000000</v>
      </c>
      <c r="N15" s="85">
        <f t="shared" si="5"/>
        <v>0</v>
      </c>
      <c r="O15" s="85">
        <f t="shared" si="5"/>
        <v>0</v>
      </c>
      <c r="P15" s="85">
        <f t="shared" si="5"/>
        <v>0</v>
      </c>
      <c r="Q15" s="85">
        <f t="shared" si="5"/>
        <v>0</v>
      </c>
      <c r="R15" s="85">
        <f t="shared" si="5"/>
        <v>0</v>
      </c>
      <c r="S15" s="85">
        <f t="shared" si="5"/>
        <v>0</v>
      </c>
      <c r="T15" s="85">
        <f t="shared" si="5"/>
        <v>0</v>
      </c>
      <c r="U15" s="85">
        <f t="shared" si="5"/>
        <v>0</v>
      </c>
      <c r="V15" s="85">
        <f t="shared" si="5"/>
        <v>116000000</v>
      </c>
      <c r="W15" s="85">
        <f t="shared" si="5"/>
        <v>0</v>
      </c>
      <c r="X15" s="85">
        <f t="shared" si="5"/>
        <v>0</v>
      </c>
      <c r="Y15" s="85">
        <f t="shared" si="5"/>
        <v>116000000</v>
      </c>
    </row>
    <row r="16" spans="1:25" ht="56.25" customHeight="1">
      <c r="A16" s="177"/>
      <c r="B16" s="177"/>
      <c r="C16" s="32" t="s">
        <v>79</v>
      </c>
      <c r="D16" s="97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82">
        <v>100000000</v>
      </c>
      <c r="K16" s="83"/>
      <c r="L16" s="83"/>
      <c r="M16" s="84">
        <f t="shared" ref="M16:M37" si="6">SUM(J16:L16)</f>
        <v>100000000</v>
      </c>
      <c r="N16" s="119"/>
      <c r="O16" s="83">
        <v>0</v>
      </c>
      <c r="P16" s="83">
        <v>0</v>
      </c>
      <c r="Q16" s="84">
        <f>+N16+O16+P16</f>
        <v>0</v>
      </c>
      <c r="R16" s="119">
        <v>0</v>
      </c>
      <c r="S16" s="83">
        <v>0</v>
      </c>
      <c r="T16" s="83">
        <v>0</v>
      </c>
      <c r="U16" s="84">
        <f>+R16+S16+T16</f>
        <v>0</v>
      </c>
      <c r="V16" s="83">
        <f>SUM(J16-N16+R16)</f>
        <v>100000000</v>
      </c>
      <c r="W16" s="83">
        <f>SUM(K16-O16+S16)</f>
        <v>0</v>
      </c>
      <c r="X16" s="83">
        <f>SUM(L16-P16+T16)</f>
        <v>0</v>
      </c>
      <c r="Y16" s="86">
        <f t="shared" ref="Y16:Y20" si="7">+V16+W16+X16</f>
        <v>100000000</v>
      </c>
    </row>
    <row r="17" spans="1:25" ht="56.25" customHeight="1">
      <c r="A17" s="177"/>
      <c r="B17" s="177"/>
      <c r="C17" s="32" t="s">
        <v>79</v>
      </c>
      <c r="D17" s="97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82">
        <v>16000000</v>
      </c>
      <c r="K17" s="83"/>
      <c r="L17" s="83"/>
      <c r="M17" s="84">
        <f t="shared" si="6"/>
        <v>16000000</v>
      </c>
      <c r="N17" s="119"/>
      <c r="O17" s="83"/>
      <c r="P17" s="83"/>
      <c r="Q17" s="84"/>
      <c r="R17" s="119">
        <v>0</v>
      </c>
      <c r="S17" s="83"/>
      <c r="T17" s="83"/>
      <c r="U17" s="84">
        <f>+R17+S17+T17</f>
        <v>0</v>
      </c>
      <c r="V17" s="83">
        <f t="shared" ref="V17:X17" si="8">SUM(J17-N17+R17)</f>
        <v>16000000</v>
      </c>
      <c r="W17" s="83">
        <f t="shared" si="8"/>
        <v>0</v>
      </c>
      <c r="X17" s="83">
        <f t="shared" si="8"/>
        <v>0</v>
      </c>
      <c r="Y17" s="86">
        <f t="shared" si="7"/>
        <v>16000000</v>
      </c>
    </row>
    <row r="18" spans="1:25" s="21" customFormat="1" ht="12" customHeight="1">
      <c r="A18" s="177"/>
      <c r="B18" s="177"/>
      <c r="C18" s="171" t="s">
        <v>86</v>
      </c>
      <c r="D18" s="171"/>
      <c r="E18" s="171"/>
      <c r="F18" s="171"/>
      <c r="G18" s="171"/>
      <c r="H18" s="171"/>
      <c r="I18" s="171"/>
      <c r="J18" s="85">
        <f t="shared" ref="J18:Y18" si="9">SUM(J16:J17)</f>
        <v>116000000</v>
      </c>
      <c r="K18" s="85">
        <f t="shared" si="9"/>
        <v>0</v>
      </c>
      <c r="L18" s="85">
        <f t="shared" si="9"/>
        <v>0</v>
      </c>
      <c r="M18" s="85">
        <f t="shared" si="9"/>
        <v>116000000</v>
      </c>
      <c r="N18" s="85">
        <f t="shared" si="9"/>
        <v>0</v>
      </c>
      <c r="O18" s="85">
        <f t="shared" si="9"/>
        <v>0</v>
      </c>
      <c r="P18" s="85">
        <f t="shared" si="9"/>
        <v>0</v>
      </c>
      <c r="Q18" s="85">
        <f t="shared" si="9"/>
        <v>0</v>
      </c>
      <c r="R18" s="85">
        <f t="shared" si="9"/>
        <v>0</v>
      </c>
      <c r="S18" s="85">
        <f t="shared" si="9"/>
        <v>0</v>
      </c>
      <c r="T18" s="85">
        <f t="shared" si="9"/>
        <v>0</v>
      </c>
      <c r="U18" s="85">
        <f t="shared" si="9"/>
        <v>0</v>
      </c>
      <c r="V18" s="85">
        <f t="shared" si="9"/>
        <v>116000000</v>
      </c>
      <c r="W18" s="85">
        <f t="shared" si="9"/>
        <v>0</v>
      </c>
      <c r="X18" s="85">
        <f t="shared" si="9"/>
        <v>0</v>
      </c>
      <c r="Y18" s="85">
        <f t="shared" si="9"/>
        <v>116000000</v>
      </c>
    </row>
    <row r="19" spans="1:25" ht="56.25" customHeight="1">
      <c r="A19" s="177"/>
      <c r="B19" s="177"/>
      <c r="C19" s="32" t="s">
        <v>79</v>
      </c>
      <c r="D19" s="97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82">
        <v>100000000</v>
      </c>
      <c r="K19" s="83"/>
      <c r="L19" s="83">
        <v>0</v>
      </c>
      <c r="M19" s="84">
        <f t="shared" si="6"/>
        <v>100000000</v>
      </c>
      <c r="N19" s="119"/>
      <c r="O19" s="83"/>
      <c r="P19" s="83">
        <v>0</v>
      </c>
      <c r="Q19" s="84">
        <f>+N19+O19+P19</f>
        <v>0</v>
      </c>
      <c r="R19" s="119"/>
      <c r="S19" s="83">
        <v>0</v>
      </c>
      <c r="T19" s="83">
        <v>0</v>
      </c>
      <c r="U19" s="84">
        <f>+R19+S19+T19</f>
        <v>0</v>
      </c>
      <c r="V19" s="83">
        <f>SUM(J19-N19+R19)</f>
        <v>100000000</v>
      </c>
      <c r="W19" s="83">
        <f>SUM(K19-O19+S19)</f>
        <v>0</v>
      </c>
      <c r="X19" s="83">
        <f>SUM(L19-P19+T19)</f>
        <v>0</v>
      </c>
      <c r="Y19" s="86">
        <f t="shared" si="7"/>
        <v>100000000</v>
      </c>
    </row>
    <row r="20" spans="1:25" ht="56.25" customHeight="1">
      <c r="A20" s="177"/>
      <c r="B20" s="177"/>
      <c r="C20" s="32" t="s">
        <v>79</v>
      </c>
      <c r="D20" s="97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82">
        <v>16000000</v>
      </c>
      <c r="K20" s="83"/>
      <c r="L20" s="83">
        <v>0</v>
      </c>
      <c r="M20" s="84">
        <f t="shared" si="6"/>
        <v>16000000</v>
      </c>
      <c r="N20" s="119"/>
      <c r="O20" s="83"/>
      <c r="P20" s="83">
        <v>0</v>
      </c>
      <c r="Q20" s="84">
        <f>+N20+O20+P20</f>
        <v>0</v>
      </c>
      <c r="R20" s="119">
        <v>0</v>
      </c>
      <c r="S20" s="83">
        <v>0</v>
      </c>
      <c r="T20" s="83">
        <v>0</v>
      </c>
      <c r="U20" s="84">
        <f>+R20+S20+T20</f>
        <v>0</v>
      </c>
      <c r="V20" s="83">
        <f t="shared" ref="V20:X20" si="10">SUM(J20-N20+R20)</f>
        <v>16000000</v>
      </c>
      <c r="W20" s="83">
        <f t="shared" si="10"/>
        <v>0</v>
      </c>
      <c r="X20" s="83">
        <f t="shared" si="10"/>
        <v>0</v>
      </c>
      <c r="Y20" s="86">
        <f t="shared" si="7"/>
        <v>16000000</v>
      </c>
    </row>
    <row r="21" spans="1:25" s="21" customFormat="1" ht="15" customHeight="1">
      <c r="A21" s="177"/>
      <c r="B21" s="177"/>
      <c r="C21" s="171" t="s">
        <v>88</v>
      </c>
      <c r="D21" s="171"/>
      <c r="E21" s="171"/>
      <c r="F21" s="171"/>
      <c r="G21" s="171"/>
      <c r="H21" s="171"/>
      <c r="I21" s="171"/>
      <c r="J21" s="85">
        <f t="shared" ref="J21:Y21" si="11">SUM(J19:J20)</f>
        <v>116000000</v>
      </c>
      <c r="K21" s="85">
        <f t="shared" si="11"/>
        <v>0</v>
      </c>
      <c r="L21" s="85">
        <f t="shared" si="11"/>
        <v>0</v>
      </c>
      <c r="M21" s="85">
        <f t="shared" si="11"/>
        <v>116000000</v>
      </c>
      <c r="N21" s="85">
        <f t="shared" si="11"/>
        <v>0</v>
      </c>
      <c r="O21" s="85">
        <f t="shared" si="11"/>
        <v>0</v>
      </c>
      <c r="P21" s="85">
        <f t="shared" si="11"/>
        <v>0</v>
      </c>
      <c r="Q21" s="85">
        <f t="shared" si="11"/>
        <v>0</v>
      </c>
      <c r="R21" s="85">
        <f t="shared" si="11"/>
        <v>0</v>
      </c>
      <c r="S21" s="85">
        <f t="shared" si="11"/>
        <v>0</v>
      </c>
      <c r="T21" s="85">
        <f t="shared" si="11"/>
        <v>0</v>
      </c>
      <c r="U21" s="85">
        <f t="shared" si="11"/>
        <v>0</v>
      </c>
      <c r="V21" s="85">
        <f t="shared" si="11"/>
        <v>116000000</v>
      </c>
      <c r="W21" s="85">
        <f t="shared" si="11"/>
        <v>0</v>
      </c>
      <c r="X21" s="85">
        <f t="shared" si="11"/>
        <v>0</v>
      </c>
      <c r="Y21" s="85">
        <f t="shared" si="11"/>
        <v>116000000</v>
      </c>
    </row>
    <row r="22" spans="1:25" ht="56.25" customHeight="1">
      <c r="A22" s="177"/>
      <c r="B22" s="177"/>
      <c r="C22" s="32" t="s">
        <v>79</v>
      </c>
      <c r="D22" s="97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82">
        <v>100000000</v>
      </c>
      <c r="K22" s="83">
        <v>0</v>
      </c>
      <c r="L22" s="83">
        <v>0</v>
      </c>
      <c r="M22" s="84">
        <f t="shared" si="6"/>
        <v>100000000</v>
      </c>
      <c r="N22" s="119">
        <v>0</v>
      </c>
      <c r="O22" s="83">
        <v>0</v>
      </c>
      <c r="P22" s="83">
        <v>0</v>
      </c>
      <c r="Q22" s="84">
        <f>+N22+O22+P22</f>
        <v>0</v>
      </c>
      <c r="R22" s="119">
        <v>0</v>
      </c>
      <c r="S22" s="83">
        <v>0</v>
      </c>
      <c r="T22" s="83">
        <v>0</v>
      </c>
      <c r="U22" s="84">
        <f>+R22+S22+T22</f>
        <v>0</v>
      </c>
      <c r="V22" s="83">
        <f>SUM(J22-N22+R22)</f>
        <v>100000000</v>
      </c>
      <c r="W22" s="83">
        <f>SUM(K22-O22+S22)</f>
        <v>0</v>
      </c>
      <c r="X22" s="83">
        <f>SUM(L22-P22+T22)</f>
        <v>0</v>
      </c>
      <c r="Y22" s="84">
        <f>+V22+W22+X22</f>
        <v>100000000</v>
      </c>
    </row>
    <row r="23" spans="1:25" ht="56.25" customHeight="1">
      <c r="A23" s="177"/>
      <c r="B23" s="177"/>
      <c r="C23" s="32" t="s">
        <v>79</v>
      </c>
      <c r="D23" s="97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82">
        <v>16000000</v>
      </c>
      <c r="K23" s="83">
        <v>0</v>
      </c>
      <c r="L23" s="83">
        <v>0</v>
      </c>
      <c r="M23" s="84">
        <f t="shared" si="6"/>
        <v>16000000</v>
      </c>
      <c r="N23" s="119"/>
      <c r="O23" s="83"/>
      <c r="P23" s="83"/>
      <c r="Q23" s="84">
        <f>+N23+O23+P23</f>
        <v>0</v>
      </c>
      <c r="R23" s="119">
        <v>0</v>
      </c>
      <c r="S23" s="83"/>
      <c r="T23" s="83"/>
      <c r="U23" s="84">
        <f>+R23+S23+T23</f>
        <v>0</v>
      </c>
      <c r="V23" s="83">
        <f t="shared" ref="V23:X26" si="12">SUM(J23-N23+R23)</f>
        <v>16000000</v>
      </c>
      <c r="W23" s="83">
        <f t="shared" si="12"/>
        <v>0</v>
      </c>
      <c r="X23" s="83">
        <f t="shared" si="12"/>
        <v>0</v>
      </c>
      <c r="Y23" s="84">
        <f t="shared" ref="Y23" si="13">+V23+W23+X23</f>
        <v>16000000</v>
      </c>
    </row>
    <row r="24" spans="1:25" ht="15" customHeight="1">
      <c r="A24" s="177"/>
      <c r="B24" s="177"/>
      <c r="C24" s="171" t="s">
        <v>89</v>
      </c>
      <c r="D24" s="171"/>
      <c r="E24" s="171"/>
      <c r="F24" s="171"/>
      <c r="G24" s="171"/>
      <c r="H24" s="171"/>
      <c r="I24" s="171"/>
      <c r="J24" s="85">
        <f t="shared" ref="J24:Y24" si="14">SUM(J22:J23)</f>
        <v>116000000</v>
      </c>
      <c r="K24" s="85">
        <f t="shared" si="14"/>
        <v>0</v>
      </c>
      <c r="L24" s="85">
        <f t="shared" si="14"/>
        <v>0</v>
      </c>
      <c r="M24" s="85">
        <f t="shared" si="14"/>
        <v>116000000</v>
      </c>
      <c r="N24" s="85">
        <f t="shared" si="14"/>
        <v>0</v>
      </c>
      <c r="O24" s="85">
        <f t="shared" si="14"/>
        <v>0</v>
      </c>
      <c r="P24" s="85">
        <f t="shared" si="14"/>
        <v>0</v>
      </c>
      <c r="Q24" s="85">
        <f t="shared" si="14"/>
        <v>0</v>
      </c>
      <c r="R24" s="85">
        <f t="shared" si="14"/>
        <v>0</v>
      </c>
      <c r="S24" s="85">
        <f t="shared" si="14"/>
        <v>0</v>
      </c>
      <c r="T24" s="85">
        <f t="shared" si="14"/>
        <v>0</v>
      </c>
      <c r="U24" s="85">
        <f t="shared" si="14"/>
        <v>0</v>
      </c>
      <c r="V24" s="85">
        <f t="shared" si="14"/>
        <v>116000000</v>
      </c>
      <c r="W24" s="85">
        <f t="shared" si="14"/>
        <v>0</v>
      </c>
      <c r="X24" s="85">
        <f t="shared" si="14"/>
        <v>0</v>
      </c>
      <c r="Y24" s="85">
        <f t="shared" si="14"/>
        <v>116000000</v>
      </c>
    </row>
    <row r="25" spans="1:25" ht="56.25" customHeight="1">
      <c r="A25" s="177"/>
      <c r="B25" s="177"/>
      <c r="C25" s="32" t="s">
        <v>79</v>
      </c>
      <c r="D25" s="97" t="s">
        <v>80</v>
      </c>
      <c r="E25" s="40" t="s">
        <v>47</v>
      </c>
      <c r="F25" s="38" t="s">
        <v>111</v>
      </c>
      <c r="G25" s="39" t="s">
        <v>64</v>
      </c>
      <c r="H25" s="33" t="s">
        <v>65</v>
      </c>
      <c r="I25" s="79" t="s">
        <v>94</v>
      </c>
      <c r="J25" s="103">
        <v>100000000</v>
      </c>
      <c r="K25" s="103">
        <v>0</v>
      </c>
      <c r="L25" s="83">
        <v>0</v>
      </c>
      <c r="M25" s="84">
        <f t="shared" si="6"/>
        <v>100000000</v>
      </c>
      <c r="N25" s="119"/>
      <c r="O25" s="83">
        <v>0</v>
      </c>
      <c r="P25" s="83"/>
      <c r="Q25" s="84">
        <f>+N25+O25+P25</f>
        <v>0</v>
      </c>
      <c r="R25" s="119">
        <v>0</v>
      </c>
      <c r="S25" s="83">
        <v>0</v>
      </c>
      <c r="T25" s="83">
        <v>0</v>
      </c>
      <c r="U25" s="84">
        <f>SUM(R25:T25)</f>
        <v>0</v>
      </c>
      <c r="V25" s="82">
        <f>SUM(J25-N25+R25)</f>
        <v>100000000</v>
      </c>
      <c r="W25" s="83">
        <f>SUM(K25-O25+S25)</f>
        <v>0</v>
      </c>
      <c r="X25" s="83">
        <f t="shared" si="12"/>
        <v>0</v>
      </c>
      <c r="Y25" s="84">
        <f t="shared" ref="Y25:Y26" si="15">+V25+W25+X25</f>
        <v>100000000</v>
      </c>
    </row>
    <row r="26" spans="1:25" ht="56.25" customHeight="1">
      <c r="A26" s="177"/>
      <c r="B26" s="177"/>
      <c r="C26" s="32" t="s">
        <v>79</v>
      </c>
      <c r="D26" s="97" t="s">
        <v>80</v>
      </c>
      <c r="E26" s="40" t="s">
        <v>47</v>
      </c>
      <c r="F26" s="38" t="s">
        <v>111</v>
      </c>
      <c r="G26" s="39" t="s">
        <v>64</v>
      </c>
      <c r="H26" s="33" t="s">
        <v>66</v>
      </c>
      <c r="I26" s="81" t="s">
        <v>41</v>
      </c>
      <c r="J26" s="103">
        <v>23500000</v>
      </c>
      <c r="K26" s="103">
        <v>0</v>
      </c>
      <c r="L26" s="83">
        <v>0</v>
      </c>
      <c r="M26" s="84">
        <f t="shared" si="6"/>
        <v>23500000</v>
      </c>
      <c r="N26" s="119"/>
      <c r="O26" s="83">
        <v>0</v>
      </c>
      <c r="P26" s="83"/>
      <c r="Q26" s="84">
        <f>+N26+O26+P26</f>
        <v>0</v>
      </c>
      <c r="R26" s="119">
        <v>0</v>
      </c>
      <c r="S26" s="83">
        <v>0</v>
      </c>
      <c r="T26" s="83">
        <v>0</v>
      </c>
      <c r="U26" s="84">
        <f>SUM(R26:T26)</f>
        <v>0</v>
      </c>
      <c r="V26" s="82">
        <f>SUM(J26-N26+R26)</f>
        <v>23500000</v>
      </c>
      <c r="W26" s="83">
        <f>SUM(K26-O26+S26)</f>
        <v>0</v>
      </c>
      <c r="X26" s="83">
        <f t="shared" si="12"/>
        <v>0</v>
      </c>
      <c r="Y26" s="84">
        <f t="shared" si="15"/>
        <v>23500000</v>
      </c>
    </row>
    <row r="27" spans="1:25" s="96" customFormat="1" ht="15" customHeight="1">
      <c r="A27" s="177"/>
      <c r="B27" s="177"/>
      <c r="C27" s="171" t="s">
        <v>110</v>
      </c>
      <c r="D27" s="171"/>
      <c r="E27" s="171"/>
      <c r="F27" s="171"/>
      <c r="G27" s="171"/>
      <c r="H27" s="171"/>
      <c r="I27" s="171"/>
      <c r="J27" s="85">
        <f>SUM(J25:J26)</f>
        <v>123500000</v>
      </c>
      <c r="K27" s="85">
        <f>SUM(K22:K26)</f>
        <v>0</v>
      </c>
      <c r="L27" s="85">
        <f>SUM(L22:L26)</f>
        <v>0</v>
      </c>
      <c r="M27" s="85">
        <f>SUM(M25:M26)</f>
        <v>123500000</v>
      </c>
      <c r="N27" s="85">
        <f>SUM(N22:N24)</f>
        <v>0</v>
      </c>
      <c r="O27" s="85">
        <f>SUM(O22:O26)</f>
        <v>0</v>
      </c>
      <c r="P27" s="85">
        <f>SUM(P22:P24)</f>
        <v>0</v>
      </c>
      <c r="Q27" s="85">
        <f>SUM(Q22:Q26)</f>
        <v>0</v>
      </c>
      <c r="R27" s="85">
        <f>SUM(R25:R26)</f>
        <v>0</v>
      </c>
      <c r="S27" s="85">
        <f>SUM(S22:S26)</f>
        <v>0</v>
      </c>
      <c r="T27" s="85">
        <f>SUM(T22:T26)</f>
        <v>0</v>
      </c>
      <c r="U27" s="85">
        <f>SUM(U25:U26)</f>
        <v>0</v>
      </c>
      <c r="V27" s="85">
        <f>SUM(V25:V26)</f>
        <v>123500000</v>
      </c>
      <c r="W27" s="85">
        <f>SUM(W25:W26)</f>
        <v>0</v>
      </c>
      <c r="X27" s="85">
        <f>SUM(X25:X26)</f>
        <v>0</v>
      </c>
      <c r="Y27" s="85">
        <f>SUM(Y25:Y26)</f>
        <v>123500000</v>
      </c>
    </row>
    <row r="28" spans="1:25" s="22" customFormat="1" ht="24.95" customHeight="1">
      <c r="A28" s="177"/>
      <c r="B28" s="177"/>
      <c r="C28" s="170" t="s">
        <v>113</v>
      </c>
      <c r="D28" s="170"/>
      <c r="E28" s="170"/>
      <c r="F28" s="170"/>
      <c r="G28" s="170"/>
      <c r="H28" s="170"/>
      <c r="I28" s="170"/>
      <c r="J28" s="87">
        <f t="shared" ref="J28:Y28" si="16">J15+J18+J21+J24+J27</f>
        <v>587500000</v>
      </c>
      <c r="K28" s="87">
        <f t="shared" si="16"/>
        <v>0</v>
      </c>
      <c r="L28" s="87">
        <f t="shared" si="16"/>
        <v>0</v>
      </c>
      <c r="M28" s="87">
        <f t="shared" si="16"/>
        <v>587500000</v>
      </c>
      <c r="N28" s="87">
        <f t="shared" si="16"/>
        <v>0</v>
      </c>
      <c r="O28" s="87">
        <f t="shared" si="16"/>
        <v>0</v>
      </c>
      <c r="P28" s="87">
        <f t="shared" si="16"/>
        <v>0</v>
      </c>
      <c r="Q28" s="87">
        <f t="shared" si="16"/>
        <v>0</v>
      </c>
      <c r="R28" s="87">
        <f>R15+R18+R21+R24+R27</f>
        <v>0</v>
      </c>
      <c r="S28" s="87">
        <f t="shared" ref="S28:U28" si="17">S15+S18+S21+S24+S27</f>
        <v>0</v>
      </c>
      <c r="T28" s="87">
        <f t="shared" si="17"/>
        <v>0</v>
      </c>
      <c r="U28" s="87">
        <f t="shared" si="17"/>
        <v>0</v>
      </c>
      <c r="V28" s="87">
        <f t="shared" si="16"/>
        <v>587500000</v>
      </c>
      <c r="W28" s="87">
        <f t="shared" si="16"/>
        <v>0</v>
      </c>
      <c r="X28" s="87">
        <f t="shared" si="16"/>
        <v>0</v>
      </c>
      <c r="Y28" s="87">
        <f t="shared" si="16"/>
        <v>587500000</v>
      </c>
    </row>
    <row r="29" spans="1:25" ht="56.25" customHeight="1">
      <c r="A29" s="177"/>
      <c r="B29" s="177"/>
      <c r="C29" s="32" t="s">
        <v>31</v>
      </c>
      <c r="D29" s="32" t="s">
        <v>15</v>
      </c>
      <c r="E29" s="40" t="s">
        <v>48</v>
      </c>
      <c r="F29" s="32" t="s">
        <v>112</v>
      </c>
      <c r="G29" s="66" t="s">
        <v>64</v>
      </c>
      <c r="H29" s="67" t="s">
        <v>65</v>
      </c>
      <c r="I29" s="79" t="s">
        <v>94</v>
      </c>
      <c r="J29" s="104">
        <v>0</v>
      </c>
      <c r="K29" s="83">
        <v>207500000</v>
      </c>
      <c r="L29" s="83"/>
      <c r="M29" s="84">
        <f>SUM(J29:L29)</f>
        <v>207500000</v>
      </c>
      <c r="N29" s="119">
        <v>0</v>
      </c>
      <c r="O29" s="83"/>
      <c r="P29" s="83"/>
      <c r="Q29" s="84">
        <f>+N29+O29+P29</f>
        <v>0</v>
      </c>
      <c r="R29" s="119"/>
      <c r="S29" s="83">
        <v>0</v>
      </c>
      <c r="T29" s="83"/>
      <c r="U29" s="84">
        <f t="shared" ref="U29:U30" si="18">+R29+S29+T29</f>
        <v>0</v>
      </c>
      <c r="V29" s="82">
        <f>SUM(J29-N29+R29)</f>
        <v>0</v>
      </c>
      <c r="W29" s="83">
        <f t="shared" ref="W29:W30" si="19">SUM(K29-O29+S29)</f>
        <v>207500000</v>
      </c>
      <c r="X29" s="83">
        <f t="shared" ref="X29:X30" si="20">SUM(L29-P29+T29)</f>
        <v>0</v>
      </c>
      <c r="Y29" s="88">
        <f t="shared" ref="Y29:Y30" si="21">V29+W29+X29</f>
        <v>207500000</v>
      </c>
    </row>
    <row r="30" spans="1:25" ht="56.25" customHeight="1">
      <c r="A30" s="177"/>
      <c r="B30" s="177"/>
      <c r="C30" s="32" t="s">
        <v>31</v>
      </c>
      <c r="D30" s="32" t="s">
        <v>15</v>
      </c>
      <c r="E30" s="40" t="s">
        <v>48</v>
      </c>
      <c r="F30" s="32" t="s">
        <v>112</v>
      </c>
      <c r="G30" s="39" t="s">
        <v>64</v>
      </c>
      <c r="H30" s="33" t="s">
        <v>66</v>
      </c>
      <c r="I30" s="78" t="s">
        <v>41</v>
      </c>
      <c r="J30" s="104">
        <v>0</v>
      </c>
      <c r="K30" s="83">
        <v>22500000</v>
      </c>
      <c r="L30" s="83"/>
      <c r="M30" s="84">
        <f>SUM(J30:L30)</f>
        <v>22500000</v>
      </c>
      <c r="N30" s="119">
        <v>0</v>
      </c>
      <c r="O30" s="83"/>
      <c r="P30" s="83"/>
      <c r="Q30" s="84">
        <f>+N30+O30+P30</f>
        <v>0</v>
      </c>
      <c r="R30" s="119"/>
      <c r="S30" s="83">
        <v>0</v>
      </c>
      <c r="T30" s="83"/>
      <c r="U30" s="84">
        <f t="shared" si="18"/>
        <v>0</v>
      </c>
      <c r="V30" s="82">
        <f>SUM(J30-N30+R30)</f>
        <v>0</v>
      </c>
      <c r="W30" s="83">
        <f t="shared" si="19"/>
        <v>22500000</v>
      </c>
      <c r="X30" s="83">
        <f t="shared" si="20"/>
        <v>0</v>
      </c>
      <c r="Y30" s="88">
        <f t="shared" si="21"/>
        <v>22500000</v>
      </c>
    </row>
    <row r="31" spans="1:25" s="21" customFormat="1" ht="12" customHeight="1">
      <c r="A31" s="177"/>
      <c r="B31" s="177"/>
      <c r="C31" s="171" t="s">
        <v>109</v>
      </c>
      <c r="D31" s="171"/>
      <c r="E31" s="171"/>
      <c r="F31" s="171"/>
      <c r="G31" s="171"/>
      <c r="H31" s="171"/>
      <c r="I31" s="171"/>
      <c r="J31" s="85">
        <f t="shared" ref="J31:Y31" si="22">SUM(J29:J30)</f>
        <v>0</v>
      </c>
      <c r="K31" s="85">
        <f t="shared" si="22"/>
        <v>230000000</v>
      </c>
      <c r="L31" s="85">
        <f t="shared" si="22"/>
        <v>0</v>
      </c>
      <c r="M31" s="85">
        <f t="shared" si="22"/>
        <v>230000000</v>
      </c>
      <c r="N31" s="85">
        <f t="shared" si="22"/>
        <v>0</v>
      </c>
      <c r="O31" s="85">
        <f t="shared" si="22"/>
        <v>0</v>
      </c>
      <c r="P31" s="85">
        <f t="shared" si="22"/>
        <v>0</v>
      </c>
      <c r="Q31" s="85">
        <f t="shared" si="22"/>
        <v>0</v>
      </c>
      <c r="R31" s="85">
        <f t="shared" si="22"/>
        <v>0</v>
      </c>
      <c r="S31" s="85">
        <f t="shared" si="22"/>
        <v>0</v>
      </c>
      <c r="T31" s="85">
        <f t="shared" si="22"/>
        <v>0</v>
      </c>
      <c r="U31" s="85">
        <f t="shared" si="22"/>
        <v>0</v>
      </c>
      <c r="V31" s="85">
        <f t="shared" si="22"/>
        <v>0</v>
      </c>
      <c r="W31" s="85">
        <f t="shared" si="22"/>
        <v>230000000</v>
      </c>
      <c r="X31" s="85">
        <f t="shared" si="22"/>
        <v>0</v>
      </c>
      <c r="Y31" s="85">
        <f t="shared" si="22"/>
        <v>230000000</v>
      </c>
    </row>
    <row r="32" spans="1:25" ht="56.25" customHeight="1">
      <c r="A32" s="177"/>
      <c r="B32" s="177"/>
      <c r="C32" s="32" t="s">
        <v>31</v>
      </c>
      <c r="D32" s="97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104">
        <v>106500000</v>
      </c>
      <c r="K32" s="83">
        <v>0</v>
      </c>
      <c r="L32" s="83">
        <v>0</v>
      </c>
      <c r="M32" s="84">
        <f t="shared" si="6"/>
        <v>106500000</v>
      </c>
      <c r="N32" s="120"/>
      <c r="O32" s="83">
        <v>0</v>
      </c>
      <c r="P32" s="83">
        <v>0</v>
      </c>
      <c r="Q32" s="84">
        <f>+N32+O32+P32</f>
        <v>0</v>
      </c>
      <c r="R32" s="119">
        <v>0</v>
      </c>
      <c r="S32" s="83">
        <v>0</v>
      </c>
      <c r="T32" s="83">
        <v>0</v>
      </c>
      <c r="U32" s="84">
        <f>+R32+S32+T32</f>
        <v>0</v>
      </c>
      <c r="V32" s="82">
        <f t="shared" ref="V32:V33" si="23">SUM(J32-N32+R32)</f>
        <v>106500000</v>
      </c>
      <c r="W32" s="83">
        <f>SUM(K32-O32+S32)</f>
        <v>0</v>
      </c>
      <c r="X32" s="83">
        <f>SUM(L32-P32+T32)</f>
        <v>0</v>
      </c>
      <c r="Y32" s="88">
        <f>V32+W32+X32</f>
        <v>106500000</v>
      </c>
    </row>
    <row r="33" spans="1:25" ht="56.25" customHeight="1">
      <c r="A33" s="177"/>
      <c r="B33" s="177"/>
      <c r="C33" s="32" t="s">
        <v>31</v>
      </c>
      <c r="D33" s="97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104">
        <v>17000000</v>
      </c>
      <c r="K33" s="83">
        <v>0</v>
      </c>
      <c r="L33" s="83">
        <v>0</v>
      </c>
      <c r="M33" s="84">
        <f t="shared" si="6"/>
        <v>17000000</v>
      </c>
      <c r="N33" s="120"/>
      <c r="O33" s="83"/>
      <c r="P33" s="83"/>
      <c r="Q33" s="84">
        <f>+N33+O33+P33</f>
        <v>0</v>
      </c>
      <c r="R33" s="119"/>
      <c r="S33" s="83"/>
      <c r="T33" s="83"/>
      <c r="U33" s="84"/>
      <c r="V33" s="82">
        <f t="shared" si="23"/>
        <v>17000000</v>
      </c>
      <c r="W33" s="83">
        <f t="shared" ref="W33:X33" si="24">SUM(K33-O33+S33)</f>
        <v>0</v>
      </c>
      <c r="X33" s="83">
        <f t="shared" si="24"/>
        <v>0</v>
      </c>
      <c r="Y33" s="88">
        <f t="shared" ref="Y33" si="25">V33+W33+X33</f>
        <v>17000000</v>
      </c>
    </row>
    <row r="34" spans="1:25" s="21" customFormat="1" ht="12" customHeight="1">
      <c r="A34" s="177"/>
      <c r="B34" s="177"/>
      <c r="C34" s="171" t="s">
        <v>99</v>
      </c>
      <c r="D34" s="171"/>
      <c r="E34" s="171"/>
      <c r="F34" s="171"/>
      <c r="G34" s="171"/>
      <c r="H34" s="171"/>
      <c r="I34" s="171"/>
      <c r="J34" s="85">
        <f>SUM(J32:J33)</f>
        <v>123500000</v>
      </c>
      <c r="K34" s="85">
        <f t="shared" ref="K34:Y34" si="26">SUM(K32:K33)</f>
        <v>0</v>
      </c>
      <c r="L34" s="85">
        <f t="shared" si="26"/>
        <v>0</v>
      </c>
      <c r="M34" s="85">
        <f t="shared" si="26"/>
        <v>123500000</v>
      </c>
      <c r="N34" s="85">
        <f t="shared" si="26"/>
        <v>0</v>
      </c>
      <c r="O34" s="85">
        <f t="shared" si="26"/>
        <v>0</v>
      </c>
      <c r="P34" s="85">
        <f t="shared" si="26"/>
        <v>0</v>
      </c>
      <c r="Q34" s="85">
        <f t="shared" si="26"/>
        <v>0</v>
      </c>
      <c r="R34" s="85">
        <f t="shared" si="26"/>
        <v>0</v>
      </c>
      <c r="S34" s="85">
        <f t="shared" si="26"/>
        <v>0</v>
      </c>
      <c r="T34" s="85">
        <f t="shared" si="26"/>
        <v>0</v>
      </c>
      <c r="U34" s="85">
        <f t="shared" si="26"/>
        <v>0</v>
      </c>
      <c r="V34" s="85">
        <f t="shared" si="26"/>
        <v>123500000</v>
      </c>
      <c r="W34" s="85">
        <f t="shared" si="26"/>
        <v>0</v>
      </c>
      <c r="X34" s="85">
        <f t="shared" si="26"/>
        <v>0</v>
      </c>
      <c r="Y34" s="85">
        <f t="shared" si="26"/>
        <v>123500000</v>
      </c>
    </row>
    <row r="35" spans="1:25" s="22" customFormat="1" ht="24.95" customHeight="1">
      <c r="A35" s="177"/>
      <c r="B35" s="177"/>
      <c r="C35" s="170" t="s">
        <v>114</v>
      </c>
      <c r="D35" s="170"/>
      <c r="E35" s="170"/>
      <c r="F35" s="170"/>
      <c r="G35" s="170"/>
      <c r="H35" s="170"/>
      <c r="I35" s="170"/>
      <c r="J35" s="87">
        <f>J31+J34</f>
        <v>123500000</v>
      </c>
      <c r="K35" s="87">
        <f t="shared" ref="K35:M35" si="27">K31+K34</f>
        <v>230000000</v>
      </c>
      <c r="L35" s="87">
        <f t="shared" si="27"/>
        <v>0</v>
      </c>
      <c r="M35" s="87">
        <f t="shared" si="27"/>
        <v>353500000</v>
      </c>
      <c r="N35" s="87">
        <f t="shared" ref="N35:Y35" si="28">N31+N34</f>
        <v>0</v>
      </c>
      <c r="O35" s="87">
        <f t="shared" si="28"/>
        <v>0</v>
      </c>
      <c r="P35" s="87">
        <f t="shared" si="28"/>
        <v>0</v>
      </c>
      <c r="Q35" s="87">
        <f t="shared" si="28"/>
        <v>0</v>
      </c>
      <c r="R35" s="87">
        <f t="shared" si="28"/>
        <v>0</v>
      </c>
      <c r="S35" s="87">
        <f t="shared" si="28"/>
        <v>0</v>
      </c>
      <c r="T35" s="87">
        <f t="shared" si="28"/>
        <v>0</v>
      </c>
      <c r="U35" s="87">
        <f t="shared" si="28"/>
        <v>0</v>
      </c>
      <c r="V35" s="87">
        <f t="shared" si="28"/>
        <v>123500000</v>
      </c>
      <c r="W35" s="87">
        <f t="shared" si="28"/>
        <v>230000000</v>
      </c>
      <c r="X35" s="87">
        <f t="shared" si="28"/>
        <v>0</v>
      </c>
      <c r="Y35" s="87">
        <f t="shared" si="28"/>
        <v>353500000</v>
      </c>
    </row>
    <row r="36" spans="1:25" ht="54.95" customHeight="1">
      <c r="A36" s="177"/>
      <c r="B36" s="177"/>
      <c r="C36" s="51" t="s">
        <v>7</v>
      </c>
      <c r="D36" s="97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105">
        <v>150000000</v>
      </c>
      <c r="K36" s="84"/>
      <c r="L36" s="84">
        <v>0</v>
      </c>
      <c r="M36" s="84">
        <f t="shared" si="6"/>
        <v>150000000</v>
      </c>
      <c r="N36" s="121"/>
      <c r="O36" s="83">
        <v>0</v>
      </c>
      <c r="P36" s="83">
        <v>0</v>
      </c>
      <c r="Q36" s="84">
        <f>+N36+O36+P36</f>
        <v>0</v>
      </c>
      <c r="R36" s="119"/>
      <c r="S36" s="83">
        <v>0</v>
      </c>
      <c r="T36" s="83">
        <v>0</v>
      </c>
      <c r="U36" s="84">
        <f>+R36+S36+T36</f>
        <v>0</v>
      </c>
      <c r="V36" s="82">
        <f t="shared" ref="V36:V37" si="29">SUM(J36-N36+R36)</f>
        <v>150000000</v>
      </c>
      <c r="W36" s="83">
        <f>SUM(K36-O36+S36)</f>
        <v>0</v>
      </c>
      <c r="X36" s="83">
        <f>SUM(L36-P36+T36)</f>
        <v>0</v>
      </c>
      <c r="Y36" s="88">
        <f>V36+W36+X36</f>
        <v>150000000</v>
      </c>
    </row>
    <row r="37" spans="1:25" ht="54.95" customHeight="1">
      <c r="A37" s="177"/>
      <c r="B37" s="177"/>
      <c r="C37" s="51" t="s">
        <v>7</v>
      </c>
      <c r="D37" s="97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105">
        <v>31500000</v>
      </c>
      <c r="K37" s="84"/>
      <c r="L37" s="84">
        <v>0</v>
      </c>
      <c r="M37" s="84">
        <f t="shared" si="6"/>
        <v>31500000</v>
      </c>
      <c r="N37" s="121">
        <v>0</v>
      </c>
      <c r="O37" s="83"/>
      <c r="P37" s="83"/>
      <c r="Q37" s="84">
        <f>+N37+O37+P37</f>
        <v>0</v>
      </c>
      <c r="R37" s="119"/>
      <c r="S37" s="83"/>
      <c r="T37" s="83"/>
      <c r="U37" s="84">
        <f t="shared" ref="U37:U38" si="30">+R37+S37+T37</f>
        <v>0</v>
      </c>
      <c r="V37" s="82">
        <f t="shared" si="29"/>
        <v>31500000</v>
      </c>
      <c r="W37" s="83">
        <f t="shared" ref="W37:X37" si="31">SUM(K37-O37+S37)</f>
        <v>0</v>
      </c>
      <c r="X37" s="83">
        <f t="shared" si="31"/>
        <v>0</v>
      </c>
      <c r="Y37" s="88">
        <f t="shared" ref="Y37" si="32">V37+W37+X37</f>
        <v>31500000</v>
      </c>
    </row>
    <row r="38" spans="1:25" ht="54.95" customHeight="1">
      <c r="A38" s="177"/>
      <c r="B38" s="177"/>
      <c r="C38" s="51" t="s">
        <v>7</v>
      </c>
      <c r="D38" s="97" t="s">
        <v>7</v>
      </c>
      <c r="E38" s="40" t="s">
        <v>49</v>
      </c>
      <c r="F38" s="133" t="s">
        <v>121</v>
      </c>
      <c r="G38" s="69" t="s">
        <v>69</v>
      </c>
      <c r="H38" s="70" t="s">
        <v>66</v>
      </c>
      <c r="I38" s="134" t="s">
        <v>122</v>
      </c>
      <c r="J38" s="105"/>
      <c r="K38" s="84"/>
      <c r="L38" s="84"/>
      <c r="M38" s="84"/>
      <c r="N38" s="121"/>
      <c r="O38" s="83"/>
      <c r="P38" s="83"/>
      <c r="Q38" s="84"/>
      <c r="R38" s="119"/>
      <c r="S38" s="129">
        <v>206000000</v>
      </c>
      <c r="T38" s="83"/>
      <c r="U38" s="84">
        <f t="shared" si="30"/>
        <v>206000000</v>
      </c>
      <c r="V38" s="82">
        <f t="shared" ref="V38" si="33">SUM(J38-N38+R38)</f>
        <v>0</v>
      </c>
      <c r="W38" s="83">
        <f t="shared" ref="W38" si="34">SUM(K38-O38+S38)</f>
        <v>206000000</v>
      </c>
      <c r="X38" s="83">
        <f t="shared" ref="X38" si="35">SUM(L38-P38+T38)</f>
        <v>0</v>
      </c>
      <c r="Y38" s="88">
        <f t="shared" ref="Y38" si="36">V38+W38+X38</f>
        <v>206000000</v>
      </c>
    </row>
    <row r="39" spans="1:25" s="21" customFormat="1" ht="12" customHeight="1">
      <c r="A39" s="177"/>
      <c r="B39" s="177"/>
      <c r="C39" s="171" t="s">
        <v>59</v>
      </c>
      <c r="D39" s="171"/>
      <c r="E39" s="171"/>
      <c r="F39" s="171"/>
      <c r="G39" s="171"/>
      <c r="H39" s="171"/>
      <c r="I39" s="171"/>
      <c r="J39" s="85">
        <f t="shared" ref="J39:T39" si="37">SUM(J36:J37)</f>
        <v>181500000</v>
      </c>
      <c r="K39" s="85">
        <f t="shared" si="37"/>
        <v>0</v>
      </c>
      <c r="L39" s="85">
        <f t="shared" si="37"/>
        <v>0</v>
      </c>
      <c r="M39" s="85">
        <f t="shared" si="37"/>
        <v>181500000</v>
      </c>
      <c r="N39" s="85">
        <f t="shared" si="37"/>
        <v>0</v>
      </c>
      <c r="O39" s="85">
        <f t="shared" si="37"/>
        <v>0</v>
      </c>
      <c r="P39" s="85">
        <f t="shared" si="37"/>
        <v>0</v>
      </c>
      <c r="Q39" s="85">
        <f t="shared" si="37"/>
        <v>0</v>
      </c>
      <c r="R39" s="85">
        <f t="shared" si="37"/>
        <v>0</v>
      </c>
      <c r="S39" s="85">
        <f>SUM(S36:S38)</f>
        <v>206000000</v>
      </c>
      <c r="T39" s="85">
        <f t="shared" si="37"/>
        <v>0</v>
      </c>
      <c r="U39" s="85">
        <f>SUM(U36:U38)</f>
        <v>206000000</v>
      </c>
      <c r="V39" s="85">
        <f>SUM(V36:V38)</f>
        <v>181500000</v>
      </c>
      <c r="W39" s="85">
        <f>SUM(W36:W38)</f>
        <v>206000000</v>
      </c>
      <c r="X39" s="85">
        <f>SUM(X36:X38)</f>
        <v>0</v>
      </c>
      <c r="Y39" s="85">
        <f>SUM(Y36:Y38)</f>
        <v>387500000</v>
      </c>
    </row>
    <row r="40" spans="1:25" s="22" customFormat="1" ht="24.95" customHeight="1">
      <c r="A40" s="177"/>
      <c r="B40" s="177"/>
      <c r="C40" s="170" t="s">
        <v>35</v>
      </c>
      <c r="D40" s="170"/>
      <c r="E40" s="170"/>
      <c r="F40" s="170"/>
      <c r="G40" s="170"/>
      <c r="H40" s="170"/>
      <c r="I40" s="170"/>
      <c r="J40" s="87">
        <f>SUM(J39)</f>
        <v>181500000</v>
      </c>
      <c r="K40" s="87">
        <f t="shared" ref="K40:Y40" si="38">SUM(K39)</f>
        <v>0</v>
      </c>
      <c r="L40" s="87">
        <f t="shared" si="38"/>
        <v>0</v>
      </c>
      <c r="M40" s="87">
        <f t="shared" si="38"/>
        <v>181500000</v>
      </c>
      <c r="N40" s="87">
        <f t="shared" si="38"/>
        <v>0</v>
      </c>
      <c r="O40" s="87">
        <f t="shared" si="38"/>
        <v>0</v>
      </c>
      <c r="P40" s="87">
        <f t="shared" si="38"/>
        <v>0</v>
      </c>
      <c r="Q40" s="87">
        <f t="shared" si="38"/>
        <v>0</v>
      </c>
      <c r="R40" s="87">
        <f t="shared" si="38"/>
        <v>0</v>
      </c>
      <c r="S40" s="87">
        <f t="shared" si="38"/>
        <v>206000000</v>
      </c>
      <c r="T40" s="87">
        <f t="shared" si="38"/>
        <v>0</v>
      </c>
      <c r="U40" s="87">
        <f t="shared" si="38"/>
        <v>206000000</v>
      </c>
      <c r="V40" s="87">
        <f>SUM(V39)</f>
        <v>181500000</v>
      </c>
      <c r="W40" s="87">
        <f t="shared" si="38"/>
        <v>206000000</v>
      </c>
      <c r="X40" s="87">
        <f t="shared" si="38"/>
        <v>0</v>
      </c>
      <c r="Y40" s="87">
        <f t="shared" si="38"/>
        <v>387500000</v>
      </c>
    </row>
    <row r="41" spans="1:25" s="21" customFormat="1" ht="37.5" customHeight="1">
      <c r="A41" s="177"/>
      <c r="B41" s="176" t="s">
        <v>36</v>
      </c>
      <c r="C41" s="176"/>
      <c r="D41" s="176"/>
      <c r="E41" s="176"/>
      <c r="F41" s="176"/>
      <c r="G41" s="176"/>
      <c r="H41" s="176"/>
      <c r="I41" s="176"/>
      <c r="J41" s="89">
        <f t="shared" ref="J41:Y41" si="39">J28+J35+J40</f>
        <v>892500000</v>
      </c>
      <c r="K41" s="89">
        <f t="shared" si="39"/>
        <v>230000000</v>
      </c>
      <c r="L41" s="89">
        <f t="shared" si="39"/>
        <v>0</v>
      </c>
      <c r="M41" s="89">
        <f t="shared" si="39"/>
        <v>1122500000</v>
      </c>
      <c r="N41" s="89">
        <f t="shared" si="39"/>
        <v>0</v>
      </c>
      <c r="O41" s="89">
        <f t="shared" si="39"/>
        <v>0</v>
      </c>
      <c r="P41" s="89">
        <f t="shared" si="39"/>
        <v>0</v>
      </c>
      <c r="Q41" s="89">
        <f t="shared" si="39"/>
        <v>0</v>
      </c>
      <c r="R41" s="89">
        <f t="shared" si="39"/>
        <v>0</v>
      </c>
      <c r="S41" s="89">
        <f t="shared" si="39"/>
        <v>206000000</v>
      </c>
      <c r="T41" s="89">
        <f t="shared" si="39"/>
        <v>0</v>
      </c>
      <c r="U41" s="89">
        <f t="shared" si="39"/>
        <v>206000000</v>
      </c>
      <c r="V41" s="89">
        <f t="shared" si="39"/>
        <v>892500000</v>
      </c>
      <c r="W41" s="89">
        <f t="shared" si="39"/>
        <v>436000000</v>
      </c>
      <c r="X41" s="89">
        <f t="shared" si="39"/>
        <v>0</v>
      </c>
      <c r="Y41" s="89">
        <f t="shared" si="39"/>
        <v>1328500000</v>
      </c>
    </row>
    <row r="42" spans="1:25" ht="54.6" customHeight="1">
      <c r="A42" s="177" t="s">
        <v>6</v>
      </c>
      <c r="B42" s="177" t="s">
        <v>13</v>
      </c>
      <c r="C42" s="51" t="s">
        <v>8</v>
      </c>
      <c r="D42" s="97" t="s">
        <v>8</v>
      </c>
      <c r="E42" s="40" t="s">
        <v>50</v>
      </c>
      <c r="F42" s="54" t="s">
        <v>107</v>
      </c>
      <c r="G42" s="39" t="s">
        <v>67</v>
      </c>
      <c r="H42" s="33" t="s">
        <v>68</v>
      </c>
      <c r="I42" s="79" t="s">
        <v>95</v>
      </c>
      <c r="J42" s="106">
        <v>349000000</v>
      </c>
      <c r="K42" s="107"/>
      <c r="L42" s="84"/>
      <c r="M42" s="84">
        <f t="shared" ref="M42:M46" si="40">SUM(J42:L42)</f>
        <v>349000000</v>
      </c>
      <c r="N42" s="119">
        <v>0</v>
      </c>
      <c r="O42" s="83"/>
      <c r="P42" s="83">
        <v>0</v>
      </c>
      <c r="Q42" s="84">
        <f>+N42+O42+P42</f>
        <v>0</v>
      </c>
      <c r="R42" s="119"/>
      <c r="S42" s="83">
        <v>0</v>
      </c>
      <c r="T42" s="83">
        <v>0</v>
      </c>
      <c r="U42" s="84">
        <f>+R42+S42+T42</f>
        <v>0</v>
      </c>
      <c r="V42" s="82">
        <f t="shared" ref="V42:V45" si="41">SUM(J42-N42+R42)</f>
        <v>349000000</v>
      </c>
      <c r="W42" s="83">
        <f t="shared" ref="V42:X46" si="42">SUM(K42-O42+S42)</f>
        <v>0</v>
      </c>
      <c r="X42" s="83">
        <f t="shared" si="42"/>
        <v>0</v>
      </c>
      <c r="Y42" s="90">
        <f>V42+W42+X42</f>
        <v>349000000</v>
      </c>
    </row>
    <row r="43" spans="1:25" ht="54.6" customHeight="1">
      <c r="A43" s="177"/>
      <c r="B43" s="177"/>
      <c r="C43" s="51" t="s">
        <v>8</v>
      </c>
      <c r="D43" s="97" t="s">
        <v>8</v>
      </c>
      <c r="E43" s="40" t="s">
        <v>50</v>
      </c>
      <c r="F43" s="54" t="s">
        <v>107</v>
      </c>
      <c r="G43" s="42" t="s">
        <v>69</v>
      </c>
      <c r="H43" s="33" t="s">
        <v>66</v>
      </c>
      <c r="I43" s="78" t="s">
        <v>41</v>
      </c>
      <c r="J43" s="106">
        <v>31500000</v>
      </c>
      <c r="K43" s="107"/>
      <c r="L43" s="84"/>
      <c r="M43" s="84">
        <f t="shared" si="40"/>
        <v>31500000</v>
      </c>
      <c r="N43" s="119">
        <v>0</v>
      </c>
      <c r="O43" s="83"/>
      <c r="P43" s="83"/>
      <c r="Q43" s="84">
        <f t="shared" ref="Q43:Q46" si="43">+N43+O43+P43</f>
        <v>0</v>
      </c>
      <c r="R43" s="119"/>
      <c r="S43" s="83"/>
      <c r="T43" s="83"/>
      <c r="U43" s="84">
        <f t="shared" ref="U43:U46" si="44">+R43+S43+T43</f>
        <v>0</v>
      </c>
      <c r="V43" s="82">
        <f t="shared" si="41"/>
        <v>31500000</v>
      </c>
      <c r="W43" s="82">
        <f>SUM(K43-O43+S43)</f>
        <v>0</v>
      </c>
      <c r="X43" s="83">
        <f t="shared" si="42"/>
        <v>0</v>
      </c>
      <c r="Y43" s="90">
        <f t="shared" ref="Y43:Y46" si="45">V43+W43+X43</f>
        <v>31500000</v>
      </c>
    </row>
    <row r="44" spans="1:25" ht="54.6" customHeight="1">
      <c r="A44" s="177"/>
      <c r="B44" s="177"/>
      <c r="C44" s="51" t="s">
        <v>8</v>
      </c>
      <c r="D44" s="97" t="s">
        <v>8</v>
      </c>
      <c r="E44" s="40" t="s">
        <v>50</v>
      </c>
      <c r="F44" s="130" t="s">
        <v>119</v>
      </c>
      <c r="G44" s="39" t="s">
        <v>67</v>
      </c>
      <c r="H44" s="33" t="s">
        <v>68</v>
      </c>
      <c r="I44" s="131" t="s">
        <v>120</v>
      </c>
      <c r="J44" s="132"/>
      <c r="K44" s="107"/>
      <c r="L44" s="84"/>
      <c r="M44" s="84"/>
      <c r="N44" s="119"/>
      <c r="O44" s="83"/>
      <c r="P44" s="83"/>
      <c r="Q44" s="84"/>
      <c r="R44" s="119"/>
      <c r="S44" s="123">
        <v>0</v>
      </c>
      <c r="T44" s="83"/>
      <c r="U44" s="84">
        <f t="shared" si="44"/>
        <v>0</v>
      </c>
      <c r="V44" s="82">
        <f t="shared" ref="V44" si="46">SUM(J44-N44+R44)</f>
        <v>0</v>
      </c>
      <c r="W44" s="82">
        <f>SUM(K44-O44+S44)</f>
        <v>0</v>
      </c>
      <c r="X44" s="83">
        <f t="shared" ref="X44" si="47">SUM(L44-P44+T44)</f>
        <v>0</v>
      </c>
      <c r="Y44" s="90">
        <f t="shared" ref="Y44" si="48">V44+W44+X44</f>
        <v>0</v>
      </c>
    </row>
    <row r="45" spans="1:25" ht="54.6" customHeight="1">
      <c r="A45" s="177"/>
      <c r="B45" s="177"/>
      <c r="C45" s="51" t="s">
        <v>8</v>
      </c>
      <c r="D45" s="32" t="s">
        <v>8</v>
      </c>
      <c r="E45" s="40" t="s">
        <v>50</v>
      </c>
      <c r="F45" s="54" t="s">
        <v>108</v>
      </c>
      <c r="G45" s="39" t="s">
        <v>67</v>
      </c>
      <c r="H45" s="33" t="s">
        <v>68</v>
      </c>
      <c r="I45" s="78" t="s">
        <v>41</v>
      </c>
      <c r="J45" s="106">
        <v>0</v>
      </c>
      <c r="K45" s="108">
        <v>842500000</v>
      </c>
      <c r="L45" s="84"/>
      <c r="M45" s="84">
        <f t="shared" si="40"/>
        <v>842500000</v>
      </c>
      <c r="N45" s="119"/>
      <c r="O45" s="123">
        <v>0</v>
      </c>
      <c r="P45" s="83"/>
      <c r="Q45" s="84">
        <f t="shared" si="43"/>
        <v>0</v>
      </c>
      <c r="R45" s="119"/>
      <c r="S45" s="83">
        <v>0</v>
      </c>
      <c r="T45" s="83"/>
      <c r="U45" s="84">
        <f t="shared" si="44"/>
        <v>0</v>
      </c>
      <c r="V45" s="82">
        <f t="shared" si="41"/>
        <v>0</v>
      </c>
      <c r="W45" s="82">
        <f t="shared" ref="W45:W46" si="49">SUM(K45-O45+S45)</f>
        <v>842500000</v>
      </c>
      <c r="X45" s="83">
        <f t="shared" si="42"/>
        <v>0</v>
      </c>
      <c r="Y45" s="90">
        <f t="shared" si="45"/>
        <v>842500000</v>
      </c>
    </row>
    <row r="46" spans="1:25" ht="54.6" customHeight="1">
      <c r="A46" s="177"/>
      <c r="B46" s="177"/>
      <c r="C46" s="51" t="s">
        <v>8</v>
      </c>
      <c r="D46" s="32" t="s">
        <v>8</v>
      </c>
      <c r="E46" s="40" t="s">
        <v>50</v>
      </c>
      <c r="F46" s="54" t="s">
        <v>108</v>
      </c>
      <c r="G46" s="42" t="s">
        <v>69</v>
      </c>
      <c r="H46" s="33" t="s">
        <v>66</v>
      </c>
      <c r="I46" s="78" t="s">
        <v>41</v>
      </c>
      <c r="J46" s="106">
        <v>0</v>
      </c>
      <c r="K46" s="109">
        <v>227500000</v>
      </c>
      <c r="L46" s="84"/>
      <c r="M46" s="84">
        <f t="shared" si="40"/>
        <v>227500000</v>
      </c>
      <c r="N46" s="119"/>
      <c r="O46" s="129">
        <v>206000000</v>
      </c>
      <c r="P46" s="83"/>
      <c r="Q46" s="84">
        <f t="shared" si="43"/>
        <v>206000000</v>
      </c>
      <c r="R46" s="119"/>
      <c r="S46" s="83">
        <v>0</v>
      </c>
      <c r="T46" s="83"/>
      <c r="U46" s="84">
        <f t="shared" si="44"/>
        <v>0</v>
      </c>
      <c r="V46" s="82">
        <f t="shared" si="42"/>
        <v>0</v>
      </c>
      <c r="W46" s="82">
        <f t="shared" si="49"/>
        <v>21500000</v>
      </c>
      <c r="X46" s="83">
        <f t="shared" si="42"/>
        <v>0</v>
      </c>
      <c r="Y46" s="90">
        <f t="shared" si="45"/>
        <v>21500000</v>
      </c>
    </row>
    <row r="47" spans="1:25" s="21" customFormat="1" ht="12" customHeight="1">
      <c r="A47" s="177"/>
      <c r="B47" s="177"/>
      <c r="C47" s="171" t="s">
        <v>106</v>
      </c>
      <c r="D47" s="171"/>
      <c r="E47" s="171"/>
      <c r="F47" s="171"/>
      <c r="G47" s="171"/>
      <c r="H47" s="171"/>
      <c r="I47" s="171"/>
      <c r="J47" s="85">
        <f>SUM(J42:J46)</f>
        <v>380500000</v>
      </c>
      <c r="K47" s="85">
        <f t="shared" ref="K47:Y47" si="50">SUM(K42:K46)</f>
        <v>1070000000</v>
      </c>
      <c r="L47" s="85">
        <f t="shared" si="50"/>
        <v>0</v>
      </c>
      <c r="M47" s="85">
        <f t="shared" si="50"/>
        <v>1450500000</v>
      </c>
      <c r="N47" s="85">
        <f t="shared" si="50"/>
        <v>0</v>
      </c>
      <c r="O47" s="85">
        <f>SUM(O42:O46)</f>
        <v>206000000</v>
      </c>
      <c r="P47" s="85">
        <f t="shared" si="50"/>
        <v>0</v>
      </c>
      <c r="Q47" s="85">
        <f t="shared" si="50"/>
        <v>206000000</v>
      </c>
      <c r="R47" s="85">
        <f t="shared" si="50"/>
        <v>0</v>
      </c>
      <c r="S47" s="85">
        <f t="shared" si="50"/>
        <v>0</v>
      </c>
      <c r="T47" s="85">
        <f t="shared" si="50"/>
        <v>0</v>
      </c>
      <c r="U47" s="85">
        <f t="shared" si="50"/>
        <v>0</v>
      </c>
      <c r="V47" s="85">
        <f t="shared" si="50"/>
        <v>380500000</v>
      </c>
      <c r="W47" s="85">
        <f t="shared" si="50"/>
        <v>864000000</v>
      </c>
      <c r="X47" s="85">
        <f t="shared" si="50"/>
        <v>0</v>
      </c>
      <c r="Y47" s="85">
        <f t="shared" si="50"/>
        <v>1244500000</v>
      </c>
    </row>
    <row r="48" spans="1:25" s="22" customFormat="1" ht="24.95" customHeight="1">
      <c r="A48" s="177"/>
      <c r="B48" s="177"/>
      <c r="C48" s="170" t="s">
        <v>37</v>
      </c>
      <c r="D48" s="170"/>
      <c r="E48" s="170"/>
      <c r="F48" s="170"/>
      <c r="G48" s="170"/>
      <c r="H48" s="170"/>
      <c r="I48" s="170"/>
      <c r="J48" s="87">
        <f>J47</f>
        <v>380500000</v>
      </c>
      <c r="K48" s="87">
        <f t="shared" ref="K48:Y48" si="51">K47</f>
        <v>1070000000</v>
      </c>
      <c r="L48" s="87">
        <f t="shared" si="51"/>
        <v>0</v>
      </c>
      <c r="M48" s="87">
        <f t="shared" si="51"/>
        <v>1450500000</v>
      </c>
      <c r="N48" s="87">
        <f t="shared" si="51"/>
        <v>0</v>
      </c>
      <c r="O48" s="87">
        <f t="shared" si="51"/>
        <v>206000000</v>
      </c>
      <c r="P48" s="87">
        <f t="shared" si="51"/>
        <v>0</v>
      </c>
      <c r="Q48" s="87">
        <f t="shared" si="51"/>
        <v>206000000</v>
      </c>
      <c r="R48" s="87">
        <f t="shared" si="51"/>
        <v>0</v>
      </c>
      <c r="S48" s="87">
        <f t="shared" si="51"/>
        <v>0</v>
      </c>
      <c r="T48" s="87">
        <f t="shared" si="51"/>
        <v>0</v>
      </c>
      <c r="U48" s="87">
        <f t="shared" si="51"/>
        <v>0</v>
      </c>
      <c r="V48" s="87">
        <f t="shared" si="51"/>
        <v>380500000</v>
      </c>
      <c r="W48" s="87">
        <f t="shared" si="51"/>
        <v>864000000</v>
      </c>
      <c r="X48" s="87">
        <f t="shared" si="51"/>
        <v>0</v>
      </c>
      <c r="Y48" s="87">
        <f t="shared" si="51"/>
        <v>1244500000</v>
      </c>
    </row>
    <row r="49" spans="1:25" ht="53.25" customHeight="1">
      <c r="A49" s="177"/>
      <c r="B49" s="177"/>
      <c r="C49" s="51" t="s">
        <v>9</v>
      </c>
      <c r="D49" s="97" t="s">
        <v>9</v>
      </c>
      <c r="E49" s="40" t="s">
        <v>51</v>
      </c>
      <c r="F49" s="33" t="s">
        <v>116</v>
      </c>
      <c r="G49" s="39" t="s">
        <v>67</v>
      </c>
      <c r="H49" s="33" t="s">
        <v>68</v>
      </c>
      <c r="I49" s="79" t="s">
        <v>93</v>
      </c>
      <c r="J49" s="105">
        <v>466000000</v>
      </c>
      <c r="K49" s="86"/>
      <c r="L49" s="86"/>
      <c r="M49" s="84">
        <f>SUM(J49:L49)</f>
        <v>466000000</v>
      </c>
      <c r="N49" s="135">
        <v>11100000</v>
      </c>
      <c r="O49" s="123">
        <v>0</v>
      </c>
      <c r="P49" s="123">
        <v>0</v>
      </c>
      <c r="Q49" s="124">
        <f>+N49+O49+P49</f>
        <v>11100000</v>
      </c>
      <c r="R49" s="122">
        <v>0</v>
      </c>
      <c r="S49" s="123">
        <v>0</v>
      </c>
      <c r="T49" s="123">
        <v>0</v>
      </c>
      <c r="U49" s="124">
        <f>+R49+S49+T49</f>
        <v>0</v>
      </c>
      <c r="V49" s="82">
        <f t="shared" ref="V49:V50" si="52">SUM(J49-N49+R49)</f>
        <v>454900000</v>
      </c>
      <c r="W49" s="83">
        <f>SUM(K49-O49+S49)</f>
        <v>0</v>
      </c>
      <c r="X49" s="83">
        <f>SUM(L49-P49+T49)</f>
        <v>0</v>
      </c>
      <c r="Y49" s="90">
        <f>V49+W49+X49</f>
        <v>454900000</v>
      </c>
    </row>
    <row r="50" spans="1:25" ht="53.25" customHeight="1">
      <c r="A50" s="177"/>
      <c r="B50" s="177"/>
      <c r="C50" s="51" t="s">
        <v>9</v>
      </c>
      <c r="D50" s="97" t="s">
        <v>9</v>
      </c>
      <c r="E50" s="40" t="s">
        <v>51</v>
      </c>
      <c r="F50" s="33" t="s">
        <v>116</v>
      </c>
      <c r="G50" s="42" t="s">
        <v>69</v>
      </c>
      <c r="H50" s="33" t="s">
        <v>66</v>
      </c>
      <c r="I50" s="78" t="s">
        <v>41</v>
      </c>
      <c r="J50" s="105">
        <v>31500000</v>
      </c>
      <c r="K50" s="86"/>
      <c r="L50" s="86"/>
      <c r="M50" s="84">
        <f t="shared" ref="M50" si="53">SUM(J50:L50)</f>
        <v>31500000</v>
      </c>
      <c r="N50" s="122">
        <v>0</v>
      </c>
      <c r="O50" s="123"/>
      <c r="P50" s="123"/>
      <c r="Q50" s="124">
        <f>+N50+O50+P50</f>
        <v>0</v>
      </c>
      <c r="R50" s="122">
        <v>0</v>
      </c>
      <c r="S50" s="123"/>
      <c r="T50" s="123"/>
      <c r="U50" s="124">
        <f>+R50+S50+T50</f>
        <v>0</v>
      </c>
      <c r="V50" s="82">
        <f t="shared" si="52"/>
        <v>31500000</v>
      </c>
      <c r="W50" s="83">
        <f t="shared" ref="W50:X50" si="54">SUM(K50-O50+S50)</f>
        <v>0</v>
      </c>
      <c r="X50" s="83">
        <f t="shared" si="54"/>
        <v>0</v>
      </c>
      <c r="Y50" s="90">
        <f t="shared" ref="Y50" si="55">V50+W50+X50</f>
        <v>31500000</v>
      </c>
    </row>
    <row r="51" spans="1:25" s="21" customFormat="1" ht="12" customHeight="1">
      <c r="A51" s="177"/>
      <c r="B51" s="177"/>
      <c r="C51" s="171" t="s">
        <v>115</v>
      </c>
      <c r="D51" s="171"/>
      <c r="E51" s="171"/>
      <c r="F51" s="171"/>
      <c r="G51" s="171"/>
      <c r="H51" s="171"/>
      <c r="I51" s="171"/>
      <c r="J51" s="85">
        <f t="shared" ref="J51:Y51" si="56">SUM(J49:J50)</f>
        <v>497500000</v>
      </c>
      <c r="K51" s="85">
        <f t="shared" si="56"/>
        <v>0</v>
      </c>
      <c r="L51" s="85">
        <f t="shared" si="56"/>
        <v>0</v>
      </c>
      <c r="M51" s="85">
        <f t="shared" si="56"/>
        <v>497500000</v>
      </c>
      <c r="N51" s="85">
        <f t="shared" si="56"/>
        <v>11100000</v>
      </c>
      <c r="O51" s="85">
        <f t="shared" si="56"/>
        <v>0</v>
      </c>
      <c r="P51" s="85">
        <f t="shared" si="56"/>
        <v>0</v>
      </c>
      <c r="Q51" s="85">
        <f t="shared" si="56"/>
        <v>11100000</v>
      </c>
      <c r="R51" s="85">
        <f t="shared" si="56"/>
        <v>0</v>
      </c>
      <c r="S51" s="85">
        <f t="shared" si="56"/>
        <v>0</v>
      </c>
      <c r="T51" s="85">
        <f t="shared" si="56"/>
        <v>0</v>
      </c>
      <c r="U51" s="85">
        <f t="shared" si="56"/>
        <v>0</v>
      </c>
      <c r="V51" s="85">
        <f t="shared" si="56"/>
        <v>486400000</v>
      </c>
      <c r="W51" s="85">
        <f t="shared" si="56"/>
        <v>0</v>
      </c>
      <c r="X51" s="85">
        <f t="shared" si="56"/>
        <v>0</v>
      </c>
      <c r="Y51" s="85">
        <f t="shared" si="56"/>
        <v>486400000</v>
      </c>
    </row>
    <row r="52" spans="1:25" s="22" customFormat="1" ht="24.95" customHeight="1">
      <c r="A52" s="177"/>
      <c r="B52" s="177"/>
      <c r="C52" s="170" t="s">
        <v>32</v>
      </c>
      <c r="D52" s="170"/>
      <c r="E52" s="170"/>
      <c r="F52" s="170"/>
      <c r="G52" s="170"/>
      <c r="H52" s="170"/>
      <c r="I52" s="170"/>
      <c r="J52" s="87">
        <f>J51</f>
        <v>497500000</v>
      </c>
      <c r="K52" s="87">
        <f t="shared" ref="K52:Y52" si="57">K51</f>
        <v>0</v>
      </c>
      <c r="L52" s="87">
        <f t="shared" si="57"/>
        <v>0</v>
      </c>
      <c r="M52" s="87">
        <f t="shared" si="57"/>
        <v>497500000</v>
      </c>
      <c r="N52" s="87">
        <f t="shared" si="57"/>
        <v>11100000</v>
      </c>
      <c r="O52" s="87">
        <f t="shared" si="57"/>
        <v>0</v>
      </c>
      <c r="P52" s="87">
        <f t="shared" si="57"/>
        <v>0</v>
      </c>
      <c r="Q52" s="87">
        <f t="shared" si="57"/>
        <v>11100000</v>
      </c>
      <c r="R52" s="87">
        <f t="shared" si="57"/>
        <v>0</v>
      </c>
      <c r="S52" s="87">
        <f t="shared" si="57"/>
        <v>0</v>
      </c>
      <c r="T52" s="87">
        <f t="shared" si="57"/>
        <v>0</v>
      </c>
      <c r="U52" s="87">
        <f t="shared" si="57"/>
        <v>0</v>
      </c>
      <c r="V52" s="87">
        <f t="shared" si="57"/>
        <v>486400000</v>
      </c>
      <c r="W52" s="87">
        <f t="shared" si="57"/>
        <v>0</v>
      </c>
      <c r="X52" s="87">
        <f t="shared" si="57"/>
        <v>0</v>
      </c>
      <c r="Y52" s="87">
        <f t="shared" si="57"/>
        <v>486400000</v>
      </c>
    </row>
    <row r="53" spans="1:25" ht="56.25" customHeight="1">
      <c r="A53" s="177"/>
      <c r="B53" s="177"/>
      <c r="C53" s="57" t="s">
        <v>10</v>
      </c>
      <c r="D53" s="98" t="s">
        <v>10</v>
      </c>
      <c r="E53" s="40" t="s">
        <v>52</v>
      </c>
      <c r="F53" s="58" t="s">
        <v>60</v>
      </c>
      <c r="G53" s="39" t="s">
        <v>67</v>
      </c>
      <c r="H53" s="33" t="s">
        <v>68</v>
      </c>
      <c r="I53" s="79" t="s">
        <v>93</v>
      </c>
      <c r="J53" s="106">
        <v>500345000</v>
      </c>
      <c r="K53" s="83"/>
      <c r="L53" s="83">
        <v>0</v>
      </c>
      <c r="M53" s="84">
        <f>SUM(J53:L53)</f>
        <v>500345000</v>
      </c>
      <c r="N53" s="119"/>
      <c r="O53" s="83">
        <v>0</v>
      </c>
      <c r="P53" s="83">
        <v>0</v>
      </c>
      <c r="Q53" s="84">
        <f>+N53+O53+P53</f>
        <v>0</v>
      </c>
      <c r="R53" s="121">
        <v>0</v>
      </c>
      <c r="S53" s="83">
        <v>0</v>
      </c>
      <c r="T53" s="83">
        <v>0</v>
      </c>
      <c r="U53" s="84">
        <f>+R53+S53+T53</f>
        <v>0</v>
      </c>
      <c r="V53" s="83">
        <f>SUM(J53-N53+R53)</f>
        <v>500345000</v>
      </c>
      <c r="W53" s="83">
        <f>SUM(K53-O53+S53)</f>
        <v>0</v>
      </c>
      <c r="X53" s="83">
        <f>SUM(L53-P53+T53)</f>
        <v>0</v>
      </c>
      <c r="Y53" s="90">
        <f>V53+W53+X53</f>
        <v>500345000</v>
      </c>
    </row>
    <row r="54" spans="1:25" ht="56.25" customHeight="1">
      <c r="A54" s="177"/>
      <c r="B54" s="177"/>
      <c r="C54" s="57" t="s">
        <v>10</v>
      </c>
      <c r="D54" s="98" t="s">
        <v>10</v>
      </c>
      <c r="E54" s="40" t="s">
        <v>52</v>
      </c>
      <c r="F54" s="58" t="s">
        <v>60</v>
      </c>
      <c r="G54" s="42" t="s">
        <v>69</v>
      </c>
      <c r="H54" s="33" t="s">
        <v>66</v>
      </c>
      <c r="I54" s="78" t="s">
        <v>41</v>
      </c>
      <c r="J54" s="106">
        <v>31500000</v>
      </c>
      <c r="K54" s="83"/>
      <c r="L54" s="83">
        <v>0</v>
      </c>
      <c r="M54" s="84">
        <f t="shared" ref="M54" si="58">SUM(J54:L54)</f>
        <v>31500000</v>
      </c>
      <c r="N54" s="119">
        <v>0</v>
      </c>
      <c r="O54" s="83"/>
      <c r="P54" s="83"/>
      <c r="Q54" s="84">
        <f>+N54+O54+P54</f>
        <v>0</v>
      </c>
      <c r="R54" s="121">
        <v>0</v>
      </c>
      <c r="S54" s="83"/>
      <c r="T54" s="83"/>
      <c r="U54" s="84">
        <f>+R54+S54+T54</f>
        <v>0</v>
      </c>
      <c r="V54" s="83">
        <f t="shared" ref="V54:X54" si="59">SUM(J54-N54+R54)</f>
        <v>31500000</v>
      </c>
      <c r="W54" s="83">
        <f t="shared" si="59"/>
        <v>0</v>
      </c>
      <c r="X54" s="83">
        <f t="shared" si="59"/>
        <v>0</v>
      </c>
      <c r="Y54" s="90">
        <f t="shared" ref="Y54" si="60">V54+W54+X54</f>
        <v>31500000</v>
      </c>
    </row>
    <row r="55" spans="1:25" s="21" customFormat="1" ht="12" customHeight="1">
      <c r="A55" s="177"/>
      <c r="B55" s="177"/>
      <c r="C55" s="171" t="s">
        <v>61</v>
      </c>
      <c r="D55" s="171"/>
      <c r="E55" s="171"/>
      <c r="F55" s="171"/>
      <c r="G55" s="171"/>
      <c r="H55" s="171"/>
      <c r="I55" s="171"/>
      <c r="J55" s="85">
        <f t="shared" ref="J55:Y55" si="61">SUM(J53:J54)</f>
        <v>531845000</v>
      </c>
      <c r="K55" s="85">
        <f t="shared" si="61"/>
        <v>0</v>
      </c>
      <c r="L55" s="85">
        <f t="shared" si="61"/>
        <v>0</v>
      </c>
      <c r="M55" s="85">
        <f t="shared" si="61"/>
        <v>531845000</v>
      </c>
      <c r="N55" s="85">
        <f t="shared" si="61"/>
        <v>0</v>
      </c>
      <c r="O55" s="85">
        <f t="shared" si="61"/>
        <v>0</v>
      </c>
      <c r="P55" s="85">
        <f t="shared" si="61"/>
        <v>0</v>
      </c>
      <c r="Q55" s="85">
        <f t="shared" si="61"/>
        <v>0</v>
      </c>
      <c r="R55" s="85">
        <f t="shared" si="61"/>
        <v>0</v>
      </c>
      <c r="S55" s="85">
        <f t="shared" si="61"/>
        <v>0</v>
      </c>
      <c r="T55" s="85">
        <f t="shared" si="61"/>
        <v>0</v>
      </c>
      <c r="U55" s="85">
        <f t="shared" si="61"/>
        <v>0</v>
      </c>
      <c r="V55" s="85">
        <f t="shared" si="61"/>
        <v>531845000</v>
      </c>
      <c r="W55" s="85">
        <f t="shared" si="61"/>
        <v>0</v>
      </c>
      <c r="X55" s="85">
        <f t="shared" si="61"/>
        <v>0</v>
      </c>
      <c r="Y55" s="85">
        <f t="shared" si="61"/>
        <v>531845000</v>
      </c>
    </row>
    <row r="56" spans="1:25" s="22" customFormat="1" ht="24.95" customHeight="1">
      <c r="A56" s="177"/>
      <c r="B56" s="177"/>
      <c r="C56" s="170" t="s">
        <v>38</v>
      </c>
      <c r="D56" s="170"/>
      <c r="E56" s="170"/>
      <c r="F56" s="170"/>
      <c r="G56" s="170"/>
      <c r="H56" s="170"/>
      <c r="I56" s="170"/>
      <c r="J56" s="87">
        <f>SUM(J55)</f>
        <v>531845000</v>
      </c>
      <c r="K56" s="87">
        <f t="shared" ref="K56:Y56" si="62">SUM(K55)</f>
        <v>0</v>
      </c>
      <c r="L56" s="87">
        <f t="shared" si="62"/>
        <v>0</v>
      </c>
      <c r="M56" s="87">
        <f t="shared" si="62"/>
        <v>531845000</v>
      </c>
      <c r="N56" s="87">
        <f t="shared" si="62"/>
        <v>0</v>
      </c>
      <c r="O56" s="87">
        <f t="shared" si="62"/>
        <v>0</v>
      </c>
      <c r="P56" s="87">
        <f t="shared" si="62"/>
        <v>0</v>
      </c>
      <c r="Q56" s="87">
        <f t="shared" si="62"/>
        <v>0</v>
      </c>
      <c r="R56" s="87">
        <f t="shared" si="62"/>
        <v>0</v>
      </c>
      <c r="S56" s="87">
        <f t="shared" si="62"/>
        <v>0</v>
      </c>
      <c r="T56" s="87">
        <f t="shared" si="62"/>
        <v>0</v>
      </c>
      <c r="U56" s="87">
        <f t="shared" si="62"/>
        <v>0</v>
      </c>
      <c r="V56" s="87">
        <f t="shared" si="62"/>
        <v>531845000</v>
      </c>
      <c r="W56" s="87">
        <f t="shared" si="62"/>
        <v>0</v>
      </c>
      <c r="X56" s="87">
        <f t="shared" si="62"/>
        <v>0</v>
      </c>
      <c r="Y56" s="87">
        <f t="shared" si="62"/>
        <v>531845000</v>
      </c>
    </row>
    <row r="57" spans="1:25" ht="43.5" customHeight="1">
      <c r="A57" s="177"/>
      <c r="B57" s="177"/>
      <c r="C57" s="74" t="s">
        <v>11</v>
      </c>
      <c r="D57" s="99" t="s">
        <v>11</v>
      </c>
      <c r="E57" s="40" t="s">
        <v>53</v>
      </c>
      <c r="F57" s="59" t="s">
        <v>62</v>
      </c>
      <c r="G57" s="42" t="s">
        <v>69</v>
      </c>
      <c r="H57" s="33" t="s">
        <v>66</v>
      </c>
      <c r="I57" s="68" t="s">
        <v>2</v>
      </c>
      <c r="J57" s="105">
        <v>683600000</v>
      </c>
      <c r="K57" s="83"/>
      <c r="L57" s="84"/>
      <c r="M57" s="84">
        <f>SUM(J57:L57)</f>
        <v>683600000</v>
      </c>
      <c r="N57" s="119"/>
      <c r="O57" s="83">
        <v>0</v>
      </c>
      <c r="P57" s="83">
        <v>0</v>
      </c>
      <c r="Q57" s="84">
        <f>+N57+O57+P57</f>
        <v>0</v>
      </c>
      <c r="R57" s="119">
        <f>38400000+11100000</f>
        <v>49500000</v>
      </c>
      <c r="S57" s="83">
        <v>0</v>
      </c>
      <c r="T57" s="83">
        <v>0</v>
      </c>
      <c r="U57" s="84">
        <f>+R57+S57+T57</f>
        <v>49500000</v>
      </c>
      <c r="V57" s="83">
        <f>SUM(J57-N57+R57)</f>
        <v>733100000</v>
      </c>
      <c r="W57" s="83">
        <f>SUM(K57-O57+S57)</f>
        <v>0</v>
      </c>
      <c r="X57" s="83">
        <f>SUM(L57-P57+T57)</f>
        <v>0</v>
      </c>
      <c r="Y57" s="90">
        <f>V57+W57+X57</f>
        <v>733100000</v>
      </c>
    </row>
    <row r="58" spans="1:25" ht="69" customHeight="1">
      <c r="A58" s="177"/>
      <c r="B58" s="177"/>
      <c r="C58" s="74" t="s">
        <v>11</v>
      </c>
      <c r="D58" s="57" t="s">
        <v>10</v>
      </c>
      <c r="E58" s="40" t="s">
        <v>53</v>
      </c>
      <c r="F58" s="59" t="s">
        <v>62</v>
      </c>
      <c r="G58" s="42" t="s">
        <v>70</v>
      </c>
      <c r="H58" s="33" t="s">
        <v>71</v>
      </c>
      <c r="I58" s="68" t="s">
        <v>2</v>
      </c>
      <c r="J58" s="105">
        <v>38400000</v>
      </c>
      <c r="K58" s="83"/>
      <c r="L58" s="84"/>
      <c r="M58" s="84">
        <f t="shared" ref="M58:M60" si="63">SUM(J58:L58)</f>
        <v>38400000</v>
      </c>
      <c r="N58" s="105">
        <v>38400000</v>
      </c>
      <c r="O58" s="83"/>
      <c r="P58" s="83"/>
      <c r="Q58" s="84">
        <f t="shared" ref="Q58:Q60" si="64">+N58+O58+P58</f>
        <v>38400000</v>
      </c>
      <c r="R58" s="122">
        <v>0</v>
      </c>
      <c r="S58" s="83"/>
      <c r="T58" s="83"/>
      <c r="U58" s="84">
        <f t="shared" ref="U58:U60" si="65">+R58+S58+T58</f>
        <v>0</v>
      </c>
      <c r="V58" s="83">
        <f t="shared" ref="V58:X60" si="66">SUM(J58-N58+R58)</f>
        <v>0</v>
      </c>
      <c r="W58" s="83">
        <f t="shared" si="66"/>
        <v>0</v>
      </c>
      <c r="X58" s="83">
        <f t="shared" si="66"/>
        <v>0</v>
      </c>
      <c r="Y58" s="90">
        <f t="shared" ref="Y58:Y60" si="67">V58+W58+X58</f>
        <v>0</v>
      </c>
    </row>
    <row r="59" spans="1:25" ht="68.25" customHeight="1">
      <c r="A59" s="177"/>
      <c r="B59" s="177"/>
      <c r="C59" s="74" t="s">
        <v>11</v>
      </c>
      <c r="D59" s="57" t="s">
        <v>10</v>
      </c>
      <c r="E59" s="40" t="s">
        <v>53</v>
      </c>
      <c r="F59" s="59" t="s">
        <v>62</v>
      </c>
      <c r="G59" s="42" t="s">
        <v>72</v>
      </c>
      <c r="H59" s="33" t="s">
        <v>73</v>
      </c>
      <c r="I59" s="68" t="s">
        <v>2</v>
      </c>
      <c r="J59" s="105">
        <v>250000000</v>
      </c>
      <c r="K59" s="83"/>
      <c r="L59" s="84"/>
      <c r="M59" s="84">
        <f t="shared" si="63"/>
        <v>250000000</v>
      </c>
      <c r="N59" s="119"/>
      <c r="O59" s="103"/>
      <c r="P59" s="103"/>
      <c r="Q59" s="86">
        <f t="shared" si="64"/>
        <v>0</v>
      </c>
      <c r="R59" s="119"/>
      <c r="S59" s="83"/>
      <c r="T59" s="83"/>
      <c r="U59" s="84">
        <f t="shared" si="65"/>
        <v>0</v>
      </c>
      <c r="V59" s="83">
        <f t="shared" si="66"/>
        <v>250000000</v>
      </c>
      <c r="W59" s="83">
        <f t="shared" si="66"/>
        <v>0</v>
      </c>
      <c r="X59" s="83">
        <f t="shared" si="66"/>
        <v>0</v>
      </c>
      <c r="Y59" s="90">
        <f t="shared" si="67"/>
        <v>250000000</v>
      </c>
    </row>
    <row r="60" spans="1:25" ht="70.5" customHeight="1">
      <c r="A60" s="177"/>
      <c r="B60" s="177"/>
      <c r="C60" s="74" t="s">
        <v>11</v>
      </c>
      <c r="D60" s="57" t="s">
        <v>10</v>
      </c>
      <c r="E60" s="40" t="s">
        <v>53</v>
      </c>
      <c r="F60" s="59" t="s">
        <v>62</v>
      </c>
      <c r="G60" s="60" t="s">
        <v>74</v>
      </c>
      <c r="H60" s="33" t="s">
        <v>75</v>
      </c>
      <c r="I60" s="68" t="s">
        <v>2</v>
      </c>
      <c r="J60" s="105">
        <v>60000000</v>
      </c>
      <c r="K60" s="83"/>
      <c r="L60" s="84">
        <v>277000</v>
      </c>
      <c r="M60" s="84">
        <f t="shared" si="63"/>
        <v>60277000</v>
      </c>
      <c r="N60" s="119"/>
      <c r="O60" s="103"/>
      <c r="P60" s="103"/>
      <c r="Q60" s="86">
        <f t="shared" si="64"/>
        <v>0</v>
      </c>
      <c r="R60" s="119"/>
      <c r="S60" s="83"/>
      <c r="T60" s="83"/>
      <c r="U60" s="84">
        <f t="shared" si="65"/>
        <v>0</v>
      </c>
      <c r="V60" s="83">
        <f t="shared" si="66"/>
        <v>60000000</v>
      </c>
      <c r="W60" s="83">
        <f t="shared" si="66"/>
        <v>0</v>
      </c>
      <c r="X60" s="83">
        <v>277000</v>
      </c>
      <c r="Y60" s="90">
        <f t="shared" si="67"/>
        <v>60277000</v>
      </c>
    </row>
    <row r="61" spans="1:25" s="21" customFormat="1" ht="12" customHeight="1">
      <c r="A61" s="177"/>
      <c r="B61" s="177"/>
      <c r="C61" s="171" t="s">
        <v>63</v>
      </c>
      <c r="D61" s="171"/>
      <c r="E61" s="171"/>
      <c r="F61" s="171"/>
      <c r="G61" s="171"/>
      <c r="H61" s="171"/>
      <c r="I61" s="171"/>
      <c r="J61" s="91">
        <f t="shared" ref="J61:Y61" si="68">SUM(J57:J60)</f>
        <v>1032000000</v>
      </c>
      <c r="K61" s="91">
        <f t="shared" si="68"/>
        <v>0</v>
      </c>
      <c r="L61" s="91">
        <f t="shared" si="68"/>
        <v>277000</v>
      </c>
      <c r="M61" s="91">
        <f t="shared" si="68"/>
        <v>1032277000</v>
      </c>
      <c r="N61" s="91">
        <f t="shared" si="68"/>
        <v>38400000</v>
      </c>
      <c r="O61" s="91">
        <f t="shared" si="68"/>
        <v>0</v>
      </c>
      <c r="P61" s="91">
        <f t="shared" si="68"/>
        <v>0</v>
      </c>
      <c r="Q61" s="91">
        <f t="shared" si="68"/>
        <v>38400000</v>
      </c>
      <c r="R61" s="91">
        <f t="shared" si="68"/>
        <v>49500000</v>
      </c>
      <c r="S61" s="91">
        <f t="shared" si="68"/>
        <v>0</v>
      </c>
      <c r="T61" s="91">
        <f t="shared" si="68"/>
        <v>0</v>
      </c>
      <c r="U61" s="91">
        <f t="shared" si="68"/>
        <v>49500000</v>
      </c>
      <c r="V61" s="91">
        <f>SUM(V57:V60)</f>
        <v>1043100000</v>
      </c>
      <c r="W61" s="91">
        <f t="shared" si="68"/>
        <v>0</v>
      </c>
      <c r="X61" s="91">
        <f t="shared" si="68"/>
        <v>277000</v>
      </c>
      <c r="Y61" s="91">
        <f t="shared" si="68"/>
        <v>1043377000</v>
      </c>
    </row>
    <row r="62" spans="1:25" s="22" customFormat="1" ht="24.95" customHeight="1">
      <c r="A62" s="177"/>
      <c r="B62" s="177"/>
      <c r="C62" s="170" t="s">
        <v>33</v>
      </c>
      <c r="D62" s="170"/>
      <c r="E62" s="170"/>
      <c r="F62" s="170"/>
      <c r="G62" s="170"/>
      <c r="H62" s="170"/>
      <c r="I62" s="170"/>
      <c r="J62" s="92">
        <f>SUM(J61)</f>
        <v>1032000000</v>
      </c>
      <c r="K62" s="92">
        <f t="shared" ref="K62:Y62" si="69">SUM(K61)</f>
        <v>0</v>
      </c>
      <c r="L62" s="92">
        <f t="shared" si="69"/>
        <v>277000</v>
      </c>
      <c r="M62" s="92">
        <f t="shared" si="69"/>
        <v>1032277000</v>
      </c>
      <c r="N62" s="92">
        <f t="shared" si="69"/>
        <v>38400000</v>
      </c>
      <c r="O62" s="92">
        <f t="shared" si="69"/>
        <v>0</v>
      </c>
      <c r="P62" s="92">
        <f t="shared" si="69"/>
        <v>0</v>
      </c>
      <c r="Q62" s="92">
        <f t="shared" si="69"/>
        <v>38400000</v>
      </c>
      <c r="R62" s="92">
        <f t="shared" si="69"/>
        <v>49500000</v>
      </c>
      <c r="S62" s="92">
        <f t="shared" si="69"/>
        <v>0</v>
      </c>
      <c r="T62" s="92">
        <f t="shared" si="69"/>
        <v>0</v>
      </c>
      <c r="U62" s="92">
        <f t="shared" si="69"/>
        <v>49500000</v>
      </c>
      <c r="V62" s="92">
        <f t="shared" si="69"/>
        <v>1043100000</v>
      </c>
      <c r="W62" s="92">
        <f t="shared" si="69"/>
        <v>0</v>
      </c>
      <c r="X62" s="92">
        <f t="shared" si="69"/>
        <v>277000</v>
      </c>
      <c r="Y62" s="92">
        <f t="shared" si="69"/>
        <v>1043377000</v>
      </c>
    </row>
    <row r="63" spans="1:25" ht="47.25" customHeight="1">
      <c r="A63" s="177"/>
      <c r="B63" s="178" t="s">
        <v>13</v>
      </c>
      <c r="C63" s="178"/>
      <c r="D63" s="178"/>
      <c r="E63" s="178"/>
      <c r="F63" s="178"/>
      <c r="G63" s="178"/>
      <c r="H63" s="178"/>
      <c r="I63" s="178"/>
      <c r="J63" s="93">
        <f t="shared" ref="J63:Y63" si="70">J48+J52+J56+J62</f>
        <v>2441845000</v>
      </c>
      <c r="K63" s="93">
        <f t="shared" si="70"/>
        <v>1070000000</v>
      </c>
      <c r="L63" s="93">
        <f t="shared" si="70"/>
        <v>277000</v>
      </c>
      <c r="M63" s="93">
        <f t="shared" si="70"/>
        <v>3512122000</v>
      </c>
      <c r="N63" s="93">
        <f t="shared" si="70"/>
        <v>49500000</v>
      </c>
      <c r="O63" s="93">
        <f t="shared" si="70"/>
        <v>206000000</v>
      </c>
      <c r="P63" s="93">
        <f t="shared" si="70"/>
        <v>0</v>
      </c>
      <c r="Q63" s="93">
        <f t="shared" si="70"/>
        <v>255500000</v>
      </c>
      <c r="R63" s="93">
        <f t="shared" si="70"/>
        <v>49500000</v>
      </c>
      <c r="S63" s="93">
        <f>S48+S52+S56+S62</f>
        <v>0</v>
      </c>
      <c r="T63" s="93">
        <f t="shared" si="70"/>
        <v>0</v>
      </c>
      <c r="U63" s="93">
        <f>U48+U52+U56+U62</f>
        <v>49500000</v>
      </c>
      <c r="V63" s="93">
        <f t="shared" si="70"/>
        <v>2441845000</v>
      </c>
      <c r="W63" s="93">
        <f t="shared" si="70"/>
        <v>864000000</v>
      </c>
      <c r="X63" s="93">
        <f t="shared" si="70"/>
        <v>277000</v>
      </c>
      <c r="Y63" s="93">
        <f t="shared" si="70"/>
        <v>3306122000</v>
      </c>
    </row>
    <row r="64" spans="1:25" ht="20.100000000000001" customHeight="1">
      <c r="A64" s="199" t="s">
        <v>34</v>
      </c>
      <c r="B64" s="199"/>
      <c r="C64" s="199"/>
      <c r="D64" s="199"/>
      <c r="E64" s="179"/>
      <c r="F64" s="179"/>
      <c r="G64" s="179"/>
      <c r="H64" s="179"/>
      <c r="I64" s="179"/>
      <c r="J64" s="94">
        <f t="shared" ref="J64:Y64" si="71">J41+J63</f>
        <v>3334345000</v>
      </c>
      <c r="K64" s="94">
        <f t="shared" si="71"/>
        <v>1300000000</v>
      </c>
      <c r="L64" s="94">
        <f t="shared" si="71"/>
        <v>277000</v>
      </c>
      <c r="M64" s="94">
        <f t="shared" si="71"/>
        <v>4634622000</v>
      </c>
      <c r="N64" s="94">
        <f t="shared" si="71"/>
        <v>49500000</v>
      </c>
      <c r="O64" s="94">
        <f>O41+O63</f>
        <v>206000000</v>
      </c>
      <c r="P64" s="94">
        <f t="shared" si="71"/>
        <v>0</v>
      </c>
      <c r="Q64" s="94">
        <f>Q41+Q63</f>
        <v>255500000</v>
      </c>
      <c r="R64" s="94">
        <f t="shared" si="71"/>
        <v>49500000</v>
      </c>
      <c r="S64" s="94">
        <f t="shared" si="71"/>
        <v>206000000</v>
      </c>
      <c r="T64" s="94">
        <f t="shared" si="71"/>
        <v>0</v>
      </c>
      <c r="U64" s="94">
        <f>U41+U63</f>
        <v>255500000</v>
      </c>
      <c r="V64" s="94">
        <f t="shared" si="71"/>
        <v>3334345000</v>
      </c>
      <c r="W64" s="94">
        <f t="shared" si="71"/>
        <v>1300000000</v>
      </c>
      <c r="X64" s="94">
        <f t="shared" si="71"/>
        <v>277000</v>
      </c>
      <c r="Y64" s="94">
        <f t="shared" si="71"/>
        <v>4634622000</v>
      </c>
    </row>
    <row r="65" spans="1:25" ht="19.5" customHeight="1">
      <c r="A65" s="200" t="s">
        <v>117</v>
      </c>
      <c r="B65" s="200"/>
      <c r="C65" s="200"/>
      <c r="D65" s="200"/>
      <c r="E65" s="181"/>
      <c r="F65" s="181"/>
      <c r="G65" s="181"/>
      <c r="H65" s="181"/>
      <c r="I65" s="181"/>
      <c r="J65" s="95">
        <v>3334345000</v>
      </c>
      <c r="K65" s="95">
        <v>1300000000</v>
      </c>
      <c r="L65" s="95">
        <v>277000</v>
      </c>
      <c r="M65" s="95">
        <f>SUM(J65:L65)</f>
        <v>4634622000</v>
      </c>
      <c r="U65" s="125"/>
      <c r="V65" s="76">
        <v>3334345000</v>
      </c>
      <c r="W65" s="76">
        <v>1300000000</v>
      </c>
      <c r="X65" s="76">
        <v>277000</v>
      </c>
      <c r="Y65" s="76">
        <f>SUM(V65:X65)</f>
        <v>4634622000</v>
      </c>
    </row>
    <row r="66" spans="1:25" ht="39.950000000000003" customHeight="1">
      <c r="A66" s="188"/>
      <c r="B66" s="188"/>
      <c r="C66" s="188"/>
      <c r="D66" s="80"/>
      <c r="E66" s="13"/>
      <c r="F66" s="13"/>
      <c r="G66" s="13"/>
      <c r="H66" s="25"/>
      <c r="I66" s="25"/>
      <c r="J66" s="110"/>
      <c r="K66" s="110"/>
      <c r="L66" s="111" t="s">
        <v>118</v>
      </c>
      <c r="M66" s="112"/>
      <c r="R66" s="126"/>
      <c r="V66" s="77"/>
      <c r="W66" s="16"/>
      <c r="X66" s="16"/>
      <c r="Y66" s="128" t="str">
        <f>L66</f>
        <v>Versión: 03
FECHA: 05/05/2023</v>
      </c>
    </row>
    <row r="67" spans="1:25" ht="15" customHeight="1">
      <c r="A67" s="201" t="s">
        <v>124</v>
      </c>
      <c r="B67" s="184"/>
      <c r="C67" s="184"/>
      <c r="D67" s="12"/>
      <c r="E67" s="180" t="s">
        <v>123</v>
      </c>
      <c r="F67" s="180"/>
      <c r="G67" s="180"/>
      <c r="H67" s="23"/>
      <c r="I67" s="23"/>
      <c r="J67" s="202" t="s">
        <v>12</v>
      </c>
      <c r="K67" s="202"/>
      <c r="L67" s="113"/>
      <c r="M67" s="113"/>
      <c r="W67" s="180" t="str">
        <f>J67</f>
        <v>ADRIANA VILLAMIZAR NAVARRO</v>
      </c>
      <c r="X67" s="180"/>
      <c r="Y67" s="180"/>
    </row>
    <row r="68" spans="1:25" s="8" customFormat="1" ht="15" customHeight="1">
      <c r="A68" s="186" t="s">
        <v>78</v>
      </c>
      <c r="B68" s="186"/>
      <c r="C68" s="186"/>
      <c r="E68" s="183" t="s">
        <v>125</v>
      </c>
      <c r="F68" s="183"/>
      <c r="G68" s="183"/>
      <c r="H68" s="24"/>
      <c r="I68" s="24"/>
      <c r="J68" s="198" t="s">
        <v>1</v>
      </c>
      <c r="K68" s="198"/>
      <c r="L68" s="114"/>
      <c r="M68" s="114"/>
      <c r="N68" s="127"/>
      <c r="O68" s="127"/>
      <c r="P68" s="127"/>
      <c r="Q68" s="127"/>
      <c r="R68" s="127"/>
      <c r="S68" s="127"/>
      <c r="T68" s="127"/>
      <c r="U68" s="127"/>
      <c r="W68" s="183" t="str">
        <f>J68</f>
        <v xml:space="preserve">Jefe Oficina Asesora de Planeación </v>
      </c>
      <c r="X68" s="183"/>
      <c r="Y68" s="183"/>
    </row>
    <row r="69" spans="1:25">
      <c r="L69" s="115"/>
      <c r="M69" s="115"/>
    </row>
    <row r="70" spans="1:25" ht="52.5" customHeight="1">
      <c r="L70" s="115"/>
      <c r="M70" s="115"/>
    </row>
    <row r="71" spans="1:25" ht="20.25" customHeight="1">
      <c r="L71" s="115"/>
      <c r="M71" s="115"/>
    </row>
    <row r="72" spans="1:25" ht="27" customHeight="1">
      <c r="L72" s="115"/>
      <c r="M72" s="115"/>
    </row>
    <row r="73" spans="1:25">
      <c r="L73" s="115"/>
      <c r="M73" s="115"/>
    </row>
    <row r="74" spans="1:25">
      <c r="L74" s="115"/>
      <c r="M74" s="115"/>
    </row>
    <row r="75" spans="1:25">
      <c r="L75" s="115"/>
      <c r="M75" s="115"/>
    </row>
    <row r="76" spans="1:25">
      <c r="L76" s="115"/>
      <c r="M76" s="115"/>
    </row>
    <row r="77" spans="1:25">
      <c r="L77" s="115"/>
      <c r="M77" s="115"/>
    </row>
    <row r="78" spans="1:25">
      <c r="L78" s="115"/>
      <c r="M78" s="115"/>
    </row>
    <row r="79" spans="1:25">
      <c r="L79" s="115"/>
      <c r="M79" s="115"/>
    </row>
    <row r="80" spans="1:25">
      <c r="L80" s="115"/>
      <c r="M80" s="115"/>
    </row>
  </sheetData>
  <mergeCells count="70">
    <mergeCell ref="A68:C68"/>
    <mergeCell ref="E68:G68"/>
    <mergeCell ref="J68:K68"/>
    <mergeCell ref="W68:Y68"/>
    <mergeCell ref="C56:I56"/>
    <mergeCell ref="C61:I61"/>
    <mergeCell ref="C62:I62"/>
    <mergeCell ref="B63:I63"/>
    <mergeCell ref="A64:I64"/>
    <mergeCell ref="A65:D65"/>
    <mergeCell ref="E65:I65"/>
    <mergeCell ref="A67:C67"/>
    <mergeCell ref="E67:G67"/>
    <mergeCell ref="J67:K67"/>
    <mergeCell ref="W67:Y67"/>
    <mergeCell ref="A42:A63"/>
    <mergeCell ref="B42:B62"/>
    <mergeCell ref="C47:I47"/>
    <mergeCell ref="C48:I48"/>
    <mergeCell ref="C51:I51"/>
    <mergeCell ref="C52:I52"/>
    <mergeCell ref="C55:I55"/>
    <mergeCell ref="V11:X11"/>
    <mergeCell ref="C24:I24"/>
    <mergeCell ref="C27:I27"/>
    <mergeCell ref="C28:I28"/>
    <mergeCell ref="C31:I31"/>
    <mergeCell ref="N11:P11"/>
    <mergeCell ref="A13:A41"/>
    <mergeCell ref="B13:B40"/>
    <mergeCell ref="C15:I15"/>
    <mergeCell ref="C18:I18"/>
    <mergeCell ref="C21:I21"/>
    <mergeCell ref="C39:I39"/>
    <mergeCell ref="C40:I40"/>
    <mergeCell ref="B41:I41"/>
    <mergeCell ref="C35:I35"/>
    <mergeCell ref="C34:I34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66:C66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/>
  <pageMargins left="0.31496062992125984" right="0.31496062992125984" top="0.15748031496062992" bottom="0.15748031496062992" header="0.31496062992125984" footer="0.31496062992125984"/>
  <pageSetup paperSize="41" scale="34" orientation="landscape" r:id="rId1"/>
  <rowBreaks count="2" manualBreakCount="2">
    <brk id="28" max="16383" man="1"/>
    <brk id="48" max="16383" man="1"/>
  </rowBreaks>
  <ignoredErrors>
    <ignoredError sqref="W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PP V0</vt:lpstr>
      <vt:lpstr>PP V3 </vt:lpstr>
      <vt:lpstr>'PP V0'!Área_de_impresión</vt:lpstr>
      <vt:lpstr>'PP V0'!Títulos_a_imprimir</vt:lpstr>
      <vt:lpstr>'PP V3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2023-05-04T21:13:13Z</cp:lastPrinted>
  <dcterms:created xsi:type="dcterms:W3CDTF">2020-06-25T16:36:00Z</dcterms:created>
  <dcterms:modified xsi:type="dcterms:W3CDTF">2023-05-16T14:57:46Z</dcterms:modified>
</cp:coreProperties>
</file>