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polo\120_oap\IDEP2022\120_19_INFORMES\10_Informes Seguimiento Gestión\Mapa de Riesgo por Procesos 2022\"/>
    </mc:Choice>
  </mc:AlternateContent>
  <bookViews>
    <workbookView xWindow="0" yWindow="0" windowWidth="20490" windowHeight="7620" activeTab="2"/>
  </bookViews>
  <sheets>
    <sheet name="Portada" sheetId="1" r:id="rId1"/>
    <sheet name="Riesg Gestión" sheetId="2" r:id="rId2"/>
    <sheet name="Riesg Corrupc" sheetId="3" r:id="rId3"/>
    <sheet name="Tabla Impacto" sheetId="4" r:id="rId4"/>
    <sheet name="Tabla probabilidad" sheetId="5" r:id="rId5"/>
    <sheet name="Tabla Valoración controles" sheetId="6" r:id="rId6"/>
    <sheet name="Opciones Tratamiento" sheetId="7" r:id="rId7"/>
    <sheet name="Hoja1" sheetId="8" state="hidden" r:id="rId8"/>
  </sheets>
  <definedNames>
    <definedName name="_xlnm._FilterDatabase" localSheetId="2" hidden="1">'Riesg Corrupc'!$A$12:$BJ$12</definedName>
    <definedName name="_xlnm._FilterDatabase" localSheetId="1" hidden="1">'Riesg Gestión'!$A$10:$BH$58</definedName>
  </definedNames>
  <calcPr calcId="162913"/>
  <extLst>
    <ext uri="GoogleSheetsCustomDataVersion1">
      <go:sheetsCustomData xmlns:go="http://customooxmlschemas.google.com/" r:id="rId13" roundtripDataSignature="AMtx7mgPBANS9gjMykaOQ48fL534z/iosA=="/>
    </ext>
  </extLst>
</workbook>
</file>

<file path=xl/calcChain.xml><?xml version="1.0" encoding="utf-8"?>
<calcChain xmlns="http://schemas.openxmlformats.org/spreadsheetml/2006/main">
  <c r="F152" i="4" l="1"/>
  <c r="F151" i="4"/>
  <c r="F150" i="4"/>
  <c r="F149" i="4"/>
  <c r="F148" i="4"/>
  <c r="F147" i="4"/>
  <c r="F146" i="4"/>
  <c r="F145" i="4"/>
  <c r="F144" i="4"/>
  <c r="F143" i="4"/>
  <c r="F142" i="4"/>
  <c r="F141" i="4"/>
  <c r="U58" i="2"/>
  <c r="R58" i="2"/>
  <c r="I58" i="2"/>
  <c r="J58" i="2" s="1"/>
  <c r="U57" i="2"/>
  <c r="R57" i="2"/>
  <c r="I57" i="2"/>
  <c r="U56" i="2"/>
  <c r="R56" i="2"/>
  <c r="I56" i="2"/>
  <c r="J56" i="2" s="1"/>
  <c r="AC55" i="2"/>
  <c r="AB55" i="2" s="1"/>
  <c r="U55" i="2"/>
  <c r="Y55" i="2" s="1"/>
  <c r="R55" i="2"/>
  <c r="Y54" i="2"/>
  <c r="U54" i="2"/>
  <c r="R54" i="2"/>
  <c r="AC54" i="2" s="1"/>
  <c r="AB54" i="2" s="1"/>
  <c r="U53" i="2"/>
  <c r="R53" i="2"/>
  <c r="I53" i="2"/>
  <c r="U52" i="2"/>
  <c r="R52" i="2"/>
  <c r="J52" i="2"/>
  <c r="I52" i="2"/>
  <c r="U51" i="2"/>
  <c r="R51" i="2"/>
  <c r="I51" i="2"/>
  <c r="J51" i="2" s="1"/>
  <c r="Y51" i="2" s="1"/>
  <c r="U50" i="2"/>
  <c r="R50" i="2"/>
  <c r="I50" i="2"/>
  <c r="J50" i="2" s="1"/>
  <c r="U49" i="2"/>
  <c r="R49" i="2"/>
  <c r="AC49" i="2" s="1"/>
  <c r="AB49" i="2" s="1"/>
  <c r="U48" i="2"/>
  <c r="R48" i="2"/>
  <c r="AC48" i="2" s="1"/>
  <c r="AB48" i="2" s="1"/>
  <c r="U47" i="2"/>
  <c r="R47" i="2"/>
  <c r="I47" i="2"/>
  <c r="J47" i="2" s="1"/>
  <c r="Y47" i="2" s="1"/>
  <c r="U46" i="2"/>
  <c r="R46" i="2"/>
  <c r="I46" i="2"/>
  <c r="J46" i="2" s="1"/>
  <c r="U45" i="2"/>
  <c r="R45" i="2"/>
  <c r="I45" i="2"/>
  <c r="J45" i="2" s="1"/>
  <c r="Y45" i="2" s="1"/>
  <c r="AA45" i="2" s="1"/>
  <c r="U44" i="2"/>
  <c r="R44" i="2"/>
  <c r="U43" i="2"/>
  <c r="R43" i="2"/>
  <c r="U42" i="2"/>
  <c r="R42" i="2"/>
  <c r="I42" i="2"/>
  <c r="J42" i="2" s="1"/>
  <c r="U41" i="2"/>
  <c r="R41" i="2"/>
  <c r="AC41" i="2" s="1"/>
  <c r="AB41" i="2" s="1"/>
  <c r="U40" i="2"/>
  <c r="R40" i="2"/>
  <c r="AC40" i="2" s="1"/>
  <c r="AB40" i="2" s="1"/>
  <c r="U39" i="2"/>
  <c r="R39" i="2"/>
  <c r="I39" i="2"/>
  <c r="J39" i="2" s="1"/>
  <c r="Y39" i="2" s="1"/>
  <c r="U38" i="2"/>
  <c r="R38" i="2"/>
  <c r="U37" i="2"/>
  <c r="R37" i="2"/>
  <c r="U36" i="2"/>
  <c r="R36" i="2"/>
  <c r="I36" i="2"/>
  <c r="J36" i="2" s="1"/>
  <c r="U35" i="2"/>
  <c r="R35" i="2"/>
  <c r="AC35" i="2" s="1"/>
  <c r="AB35" i="2" s="1"/>
  <c r="AC34" i="2"/>
  <c r="AB34" i="2" s="1"/>
  <c r="U34" i="2"/>
  <c r="Y34" i="2" s="1"/>
  <c r="R34" i="2"/>
  <c r="U33" i="2"/>
  <c r="R33" i="2"/>
  <c r="I33" i="2"/>
  <c r="J33" i="2" s="1"/>
  <c r="U32" i="2"/>
  <c r="R32" i="2"/>
  <c r="U31" i="2"/>
  <c r="R31" i="2"/>
  <c r="U30" i="2"/>
  <c r="R30" i="2"/>
  <c r="I30" i="2"/>
  <c r="J30" i="2" s="1"/>
  <c r="AC29" i="2"/>
  <c r="AB29" i="2"/>
  <c r="U29" i="2"/>
  <c r="Y29" i="2" s="1"/>
  <c r="AC28" i="2"/>
  <c r="AB28" i="2" s="1"/>
  <c r="U28" i="2"/>
  <c r="Y28" i="2" s="1"/>
  <c r="AA27" i="2"/>
  <c r="U27" i="2"/>
  <c r="I27" i="2"/>
  <c r="J27" i="2" s="1"/>
  <c r="Y27" i="2" s="1"/>
  <c r="Z27" i="2" s="1"/>
  <c r="Y26" i="2"/>
  <c r="U26" i="2"/>
  <c r="R26" i="2"/>
  <c r="AC26" i="2" s="1"/>
  <c r="AB26" i="2" s="1"/>
  <c r="U25" i="2"/>
  <c r="R25" i="2"/>
  <c r="I25" i="2"/>
  <c r="U24" i="2"/>
  <c r="R24" i="2"/>
  <c r="AC24" i="2" s="1"/>
  <c r="AB24" i="2" s="1"/>
  <c r="N24" i="2"/>
  <c r="I24" i="2"/>
  <c r="O24" i="2" s="1"/>
  <c r="U23" i="2"/>
  <c r="R23" i="2"/>
  <c r="U22" i="2"/>
  <c r="R22" i="2"/>
  <c r="N22" i="2"/>
  <c r="I22" i="2"/>
  <c r="J22" i="2" s="1"/>
  <c r="U21" i="2"/>
  <c r="R21" i="2"/>
  <c r="Y21" i="2" s="1"/>
  <c r="U20" i="2"/>
  <c r="R20" i="2"/>
  <c r="U19" i="2"/>
  <c r="Y19" i="2" s="1"/>
  <c r="R19" i="2"/>
  <c r="AC19" i="2" s="1"/>
  <c r="AB19" i="2" s="1"/>
  <c r="U18" i="2"/>
  <c r="R18" i="2"/>
  <c r="AC18" i="2" s="1"/>
  <c r="AB18" i="2" s="1"/>
  <c r="U17" i="2"/>
  <c r="R17" i="2"/>
  <c r="I17" i="2"/>
  <c r="U16" i="2"/>
  <c r="R16" i="2"/>
  <c r="I16" i="2"/>
  <c r="J16" i="2" s="1"/>
  <c r="U15" i="2"/>
  <c r="R15" i="2"/>
  <c r="U14" i="2"/>
  <c r="R14" i="2"/>
  <c r="AC14" i="2" s="1"/>
  <c r="AB14" i="2" s="1"/>
  <c r="U13" i="2"/>
  <c r="R13" i="2"/>
  <c r="I13" i="2"/>
  <c r="U12" i="2"/>
  <c r="R12" i="2"/>
  <c r="I12" i="2"/>
  <c r="J12" i="2" s="1"/>
  <c r="Y12" i="2" s="1"/>
  <c r="AA12" i="2" s="1"/>
  <c r="U11" i="2"/>
  <c r="R11" i="2"/>
  <c r="I11" i="2"/>
  <c r="M24" i="1"/>
  <c r="L24" i="1"/>
  <c r="K24" i="1"/>
  <c r="J24" i="1"/>
  <c r="I24" i="1"/>
  <c r="H24" i="1"/>
  <c r="G24" i="1"/>
  <c r="F24" i="1"/>
  <c r="E24" i="1"/>
  <c r="D24" i="1"/>
  <c r="C24" i="1"/>
  <c r="B24" i="1"/>
  <c r="N23" i="1"/>
  <c r="N22" i="1"/>
  <c r="N21" i="1"/>
  <c r="N20" i="1"/>
  <c r="N19" i="1"/>
  <c r="N18" i="1"/>
  <c r="N17" i="1"/>
  <c r="N16" i="1"/>
  <c r="N15" i="1"/>
  <c r="N14" i="1"/>
  <c r="N13" i="1"/>
  <c r="N12" i="1"/>
  <c r="N11" i="1"/>
  <c r="N10" i="1"/>
  <c r="H141" i="4"/>
  <c r="B154" i="4"/>
  <c r="B152" i="4"/>
  <c r="B153" i="4"/>
  <c r="AA34" i="2" l="1"/>
  <c r="Z34" i="2"/>
  <c r="AD34" i="2" s="1"/>
  <c r="J24" i="2"/>
  <c r="Y24" i="2" s="1"/>
  <c r="Y35" i="2"/>
  <c r="AA35" i="2" s="1"/>
  <c r="Y40" i="2"/>
  <c r="Y41" i="2"/>
  <c r="AA41" i="2" s="1"/>
  <c r="Y48" i="2"/>
  <c r="Y49" i="2"/>
  <c r="AA49" i="2" s="1"/>
  <c r="Y14" i="2"/>
  <c r="O22" i="2"/>
  <c r="Y18" i="2"/>
  <c r="Y33" i="2"/>
  <c r="AA33" i="2" s="1"/>
  <c r="L57" i="2"/>
  <c r="M57" i="2" s="1"/>
  <c r="N57" i="2" s="1"/>
  <c r="AC57" i="2" s="1"/>
  <c r="AB57" i="2" s="1"/>
  <c r="L53" i="2"/>
  <c r="M53" i="2" s="1"/>
  <c r="N53" i="2" s="1"/>
  <c r="AC53" i="2" s="1"/>
  <c r="AB53" i="2" s="1"/>
  <c r="L51" i="2"/>
  <c r="M51" i="2" s="1"/>
  <c r="N51" i="2" s="1"/>
  <c r="AC51" i="2" s="1"/>
  <c r="AB51" i="2" s="1"/>
  <c r="L58" i="2"/>
  <c r="M58" i="2" s="1"/>
  <c r="L52" i="2"/>
  <c r="M52" i="2" s="1"/>
  <c r="L47" i="2"/>
  <c r="M47" i="2" s="1"/>
  <c r="N47" i="2" s="1"/>
  <c r="AC47" i="2" s="1"/>
  <c r="AB47" i="2" s="1"/>
  <c r="L45" i="2"/>
  <c r="M45" i="2" s="1"/>
  <c r="L39" i="2"/>
  <c r="M39" i="2" s="1"/>
  <c r="N39" i="2" s="1"/>
  <c r="AC39" i="2" s="1"/>
  <c r="AB39" i="2" s="1"/>
  <c r="L33" i="2"/>
  <c r="M33" i="2" s="1"/>
  <c r="L24" i="2"/>
  <c r="L42" i="2"/>
  <c r="M42" i="2" s="1"/>
  <c r="L25" i="2"/>
  <c r="L13" i="2"/>
  <c r="M13" i="2" s="1"/>
  <c r="N13" i="2" s="1"/>
  <c r="AC13" i="2" s="1"/>
  <c r="AB13" i="2" s="1"/>
  <c r="L56" i="2"/>
  <c r="M56" i="2" s="1"/>
  <c r="L50" i="2"/>
  <c r="M50" i="2" s="1"/>
  <c r="L36" i="2"/>
  <c r="M36" i="2" s="1"/>
  <c r="L22" i="2"/>
  <c r="L17" i="2"/>
  <c r="M17" i="2" s="1"/>
  <c r="N17" i="2" s="1"/>
  <c r="AC17" i="2" s="1"/>
  <c r="AB17" i="2" s="1"/>
  <c r="L16" i="2"/>
  <c r="M16" i="2" s="1"/>
  <c r="L11" i="2"/>
  <c r="M11" i="2" s="1"/>
  <c r="N11" i="2" s="1"/>
  <c r="AC11" i="2" s="1"/>
  <c r="AB11" i="2" s="1"/>
  <c r="L30" i="2"/>
  <c r="M30" i="2" s="1"/>
  <c r="L12" i="2"/>
  <c r="M12" i="2" s="1"/>
  <c r="L46" i="2"/>
  <c r="M46" i="2" s="1"/>
  <c r="L27" i="2"/>
  <c r="M27" i="2" s="1"/>
  <c r="N27" i="2" s="1"/>
  <c r="AC27" i="2" s="1"/>
  <c r="AB27" i="2" s="1"/>
  <c r="AD27" i="2" s="1"/>
  <c r="Z19" i="2"/>
  <c r="AD19" i="2" s="1"/>
  <c r="AA19" i="2"/>
  <c r="Z21" i="2"/>
  <c r="AA21" i="2"/>
  <c r="AA24" i="2"/>
  <c r="Z24" i="2"/>
  <c r="AD24" i="2" s="1"/>
  <c r="Z28" i="2"/>
  <c r="AD28" i="2" s="1"/>
  <c r="AA28" i="2"/>
  <c r="Y30" i="2"/>
  <c r="AC43" i="2"/>
  <c r="AB43" i="2" s="1"/>
  <c r="Y43" i="2"/>
  <c r="AA47" i="2"/>
  <c r="Z47" i="2"/>
  <c r="Y52" i="2"/>
  <c r="AC20" i="2"/>
  <c r="AB20" i="2" s="1"/>
  <c r="Y20" i="2"/>
  <c r="Z26" i="2"/>
  <c r="AD26" i="2" s="1"/>
  <c r="AA26" i="2"/>
  <c r="AA40" i="2"/>
  <c r="Z40" i="2"/>
  <c r="AD40" i="2" s="1"/>
  <c r="Z14" i="2"/>
  <c r="AD14" i="2" s="1"/>
  <c r="AA14" i="2"/>
  <c r="Z18" i="2"/>
  <c r="AD18" i="2" s="1"/>
  <c r="AA18" i="2"/>
  <c r="Z45" i="2"/>
  <c r="AA48" i="2"/>
  <c r="Z48" i="2"/>
  <c r="AD48" i="2" s="1"/>
  <c r="AA51" i="2"/>
  <c r="Z51" i="2"/>
  <c r="J53" i="2"/>
  <c r="Y53" i="2" s="1"/>
  <c r="N24" i="1"/>
  <c r="J11" i="2"/>
  <c r="Y11" i="2" s="1"/>
  <c r="Z12" i="2"/>
  <c r="AC15" i="2"/>
  <c r="AB15" i="2" s="1"/>
  <c r="Y15" i="2"/>
  <c r="AA29" i="2"/>
  <c r="Z29" i="2"/>
  <c r="AD29" i="2" s="1"/>
  <c r="AA39" i="2"/>
  <c r="Z39" i="2"/>
  <c r="AA55" i="2"/>
  <c r="Z55" i="2"/>
  <c r="AD55" i="2" s="1"/>
  <c r="AC31" i="2"/>
  <c r="AB31" i="2" s="1"/>
  <c r="Y31" i="2"/>
  <c r="Y36" i="2"/>
  <c r="J17" i="2"/>
  <c r="Y17" i="2" s="1"/>
  <c r="J25" i="2"/>
  <c r="Y25" i="2" s="1"/>
  <c r="AC32" i="2"/>
  <c r="AB32" i="2" s="1"/>
  <c r="Y32" i="2"/>
  <c r="Z35" i="2"/>
  <c r="AD35" i="2" s="1"/>
  <c r="O57" i="2"/>
  <c r="Y58" i="2"/>
  <c r="Y16" i="2"/>
  <c r="AC21" i="2"/>
  <c r="AB21" i="2" s="1"/>
  <c r="AC44" i="2"/>
  <c r="AB44" i="2" s="1"/>
  <c r="Y44" i="2"/>
  <c r="AA54" i="2"/>
  <c r="Z54" i="2"/>
  <c r="AD54" i="2" s="1"/>
  <c r="J13" i="2"/>
  <c r="Y13" i="2" s="1"/>
  <c r="AC23" i="2"/>
  <c r="AB23" i="2" s="1"/>
  <c r="Y23" i="2"/>
  <c r="AC38" i="2"/>
  <c r="AB38" i="2" s="1"/>
  <c r="Y38" i="2"/>
  <c r="Z41" i="2"/>
  <c r="AD41" i="2" s="1"/>
  <c r="Y42" i="2"/>
  <c r="Y46" i="2"/>
  <c r="Z49" i="2"/>
  <c r="AD49" i="2" s="1"/>
  <c r="J57" i="2"/>
  <c r="Y57" i="2" s="1"/>
  <c r="AC22" i="2"/>
  <c r="AB22" i="2" s="1"/>
  <c r="Y22" i="2"/>
  <c r="AC37" i="2"/>
  <c r="AB37" i="2" s="1"/>
  <c r="Y37" i="2"/>
  <c r="Y50" i="2"/>
  <c r="Y56" i="2"/>
  <c r="Z33" i="2" l="1"/>
  <c r="AD21" i="2"/>
  <c r="O51" i="2"/>
  <c r="O47" i="2"/>
  <c r="O13" i="2"/>
  <c r="O53" i="2"/>
  <c r="AD47" i="2"/>
  <c r="O27" i="2"/>
  <c r="AD39" i="2"/>
  <c r="O11" i="2"/>
  <c r="AD51" i="2"/>
  <c r="O17" i="2"/>
  <c r="Z11" i="2"/>
  <c r="AD11" i="2" s="1"/>
  <c r="AA11" i="2"/>
  <c r="N36" i="2"/>
  <c r="AC36" i="2" s="1"/>
  <c r="AB36" i="2" s="1"/>
  <c r="O36" i="2"/>
  <c r="AA56" i="2"/>
  <c r="Z56" i="2"/>
  <c r="Z38" i="2"/>
  <c r="AD38" i="2" s="1"/>
  <c r="AA38" i="2"/>
  <c r="Z16" i="2"/>
  <c r="AA16" i="2"/>
  <c r="Z31" i="2"/>
  <c r="AD31" i="2" s="1"/>
  <c r="AA31" i="2"/>
  <c r="O39" i="2"/>
  <c r="AA52" i="2"/>
  <c r="Z52" i="2"/>
  <c r="AA43" i="2"/>
  <c r="Z43" i="2"/>
  <c r="AD43" i="2" s="1"/>
  <c r="AA30" i="2"/>
  <c r="Z30" i="2"/>
  <c r="N46" i="2"/>
  <c r="AC46" i="2" s="1"/>
  <c r="AB46" i="2" s="1"/>
  <c r="O46" i="2"/>
  <c r="N16" i="2"/>
  <c r="AC16" i="2" s="1"/>
  <c r="AB16" i="2" s="1"/>
  <c r="O16" i="2"/>
  <c r="N50" i="2"/>
  <c r="AC50" i="2" s="1"/>
  <c r="AB50" i="2" s="1"/>
  <c r="O50" i="2"/>
  <c r="N42" i="2"/>
  <c r="AC42" i="2" s="1"/>
  <c r="AB42" i="2" s="1"/>
  <c r="O42" i="2"/>
  <c r="N45" i="2"/>
  <c r="AC45" i="2" s="1"/>
  <c r="AB45" i="2" s="1"/>
  <c r="AD45" i="2" s="1"/>
  <c r="O45" i="2"/>
  <c r="Z46" i="2"/>
  <c r="AA46" i="2"/>
  <c r="Z23" i="2"/>
  <c r="AD23" i="2" s="1"/>
  <c r="AA23" i="2"/>
  <c r="M25" i="2"/>
  <c r="N58" i="2"/>
  <c r="AC58" i="2" s="1"/>
  <c r="AB58" i="2" s="1"/>
  <c r="O58" i="2"/>
  <c r="AA37" i="2"/>
  <c r="Z37" i="2"/>
  <c r="AD37" i="2" s="1"/>
  <c r="AA57" i="2"/>
  <c r="Z57" i="2"/>
  <c r="AD57" i="2" s="1"/>
  <c r="Z42" i="2"/>
  <c r="AA42" i="2"/>
  <c r="Z13" i="2"/>
  <c r="AD13" i="2" s="1"/>
  <c r="AA13" i="2"/>
  <c r="AA58" i="2"/>
  <c r="Z58" i="2"/>
  <c r="AA32" i="2"/>
  <c r="Z32" i="2"/>
  <c r="AD32" i="2" s="1"/>
  <c r="AA53" i="2"/>
  <c r="Z53" i="2"/>
  <c r="AD53" i="2" s="1"/>
  <c r="Z20" i="2"/>
  <c r="AD20" i="2" s="1"/>
  <c r="AA20" i="2"/>
  <c r="N12" i="2"/>
  <c r="AC12" i="2" s="1"/>
  <c r="AB12" i="2" s="1"/>
  <c r="AD12" i="2" s="1"/>
  <c r="O12" i="2"/>
  <c r="N56" i="2"/>
  <c r="AC56" i="2" s="1"/>
  <c r="AB56" i="2" s="1"/>
  <c r="O56" i="2"/>
  <c r="Z15" i="2"/>
  <c r="AD15" i="2" s="1"/>
  <c r="AA15" i="2"/>
  <c r="Z17" i="2"/>
  <c r="AD17" i="2" s="1"/>
  <c r="AA17" i="2"/>
  <c r="Z50" i="2"/>
  <c r="AA50" i="2"/>
  <c r="AA22" i="2"/>
  <c r="Z22" i="2"/>
  <c r="AD22" i="2" s="1"/>
  <c r="Z25" i="2"/>
  <c r="AA25" i="2"/>
  <c r="Z44" i="2"/>
  <c r="AD44" i="2" s="1"/>
  <c r="AA44" i="2"/>
  <c r="Z36" i="2"/>
  <c r="AA36" i="2"/>
  <c r="N30" i="2"/>
  <c r="AC30" i="2" s="1"/>
  <c r="AB30" i="2" s="1"/>
  <c r="O30" i="2"/>
  <c r="O33" i="2"/>
  <c r="N33" i="2"/>
  <c r="AC33" i="2" s="1"/>
  <c r="AB33" i="2" s="1"/>
  <c r="AD33" i="2" s="1"/>
  <c r="N52" i="2"/>
  <c r="AC52" i="2" s="1"/>
  <c r="AB52" i="2" s="1"/>
  <c r="O52" i="2"/>
  <c r="AD46" i="2" l="1"/>
  <c r="AD50" i="2"/>
  <c r="AD42" i="2"/>
  <c r="AD36" i="2"/>
  <c r="AD56" i="2"/>
  <c r="AD58" i="2"/>
  <c r="AD30" i="2"/>
  <c r="AD16" i="2"/>
  <c r="N25" i="2"/>
  <c r="AC25" i="2" s="1"/>
  <c r="AB25" i="2" s="1"/>
  <c r="AD25" i="2" s="1"/>
  <c r="O25" i="2"/>
  <c r="AD52" i="2"/>
</calcChain>
</file>

<file path=xl/sharedStrings.xml><?xml version="1.0" encoding="utf-8"?>
<sst xmlns="http://schemas.openxmlformats.org/spreadsheetml/2006/main" count="1251" uniqueCount="533">
  <si>
    <t>MAPA DE RIESGOS INSTITUCIONAL Y DE CORRUPCIÓN POR PROCESOS - 2022
INSTITUTO PARA LA INVESTIGACIÓN EDUCATIVA Y EL DESARROLLO PEDAGÓGICO - IDEP</t>
  </si>
  <si>
    <t>RESUMEN CANTIDAD DE RIESGOS - IDEP</t>
  </si>
  <si>
    <t>Procesos</t>
  </si>
  <si>
    <t>Estratégico</t>
  </si>
  <si>
    <t>De imagen</t>
  </si>
  <si>
    <t>Operativos</t>
  </si>
  <si>
    <t>Calidad</t>
  </si>
  <si>
    <t>Contractuales</t>
  </si>
  <si>
    <t>Financieros</t>
  </si>
  <si>
    <t>De cumplimiento y conformidad</t>
  </si>
  <si>
    <t>Tecnológicos y  seguridad digital</t>
  </si>
  <si>
    <t>De recurso humano</t>
  </si>
  <si>
    <t>Corrupción</t>
  </si>
  <si>
    <t>Cumplimiento</t>
  </si>
  <si>
    <t>Fraude</t>
  </si>
  <si>
    <t>Total</t>
  </si>
  <si>
    <t>Dirección y Planeación</t>
  </si>
  <si>
    <t>Divulgación y Comunicación</t>
  </si>
  <si>
    <t>Atención al Ciudadano</t>
  </si>
  <si>
    <t>Investigación y Desarrollo Pedagógico</t>
  </si>
  <si>
    <t>Gestión Documental</t>
  </si>
  <si>
    <t>Gestión de Talento Humano</t>
  </si>
  <si>
    <t>Gestión de Recursos Físicos y Ambiental</t>
  </si>
  <si>
    <t>Gestión Financiera</t>
  </si>
  <si>
    <t>Control Interno Disciplinario</t>
  </si>
  <si>
    <t>Gestión Contractual</t>
  </si>
  <si>
    <t>Gestión Jurídica</t>
  </si>
  <si>
    <t>Gestión Tecnológica</t>
  </si>
  <si>
    <t>Mejoramiento Integral y Continuo</t>
  </si>
  <si>
    <t>Evaluación y Control</t>
  </si>
  <si>
    <t xml:space="preserve">Mapa de riesgos </t>
  </si>
  <si>
    <t>CÓDIGO: FT-MIC-03-07</t>
  </si>
  <si>
    <t>VERSIÓN : 7</t>
  </si>
  <si>
    <t>Fecha Aprobación: 03/05/2022</t>
  </si>
  <si>
    <t>PÁGINA: 1 de _</t>
  </si>
  <si>
    <t>OBJETIVO</t>
  </si>
  <si>
    <t>Realizar una correcta gestión y control de los riesgos a los que se ven expuestos los procesos estratégicos y misionales del IDEP, evitando la materialización de los mismos y aplicando de manera efectiva y eficiente los controles y actividades de tratamiento consignadas en el presente documento.</t>
  </si>
  <si>
    <t>ALCANCE</t>
  </si>
  <si>
    <t>Inicia con la identificación de los riesgos de Gestión por parte de cada uno de los procesos del IDEP y finaliza con la mitigación, seguimiento y control por parte de cada uno de los responsables enunciados en el presente documento</t>
  </si>
  <si>
    <t>TERMINOS Y DEFINICIONES</t>
  </si>
  <si>
    <t>Consultar Política de Administración del riesgo del DAFP</t>
  </si>
  <si>
    <t>ESTRUCTURA PARA LA GESTIÓN DEL RIESGO</t>
  </si>
  <si>
    <t>Metodologia: Política de Administración del riesgo del DAFP</t>
  </si>
  <si>
    <t>ítem</t>
  </si>
  <si>
    <t xml:space="preserve">Proceso </t>
  </si>
  <si>
    <t>Impacto</t>
  </si>
  <si>
    <t>Causa Inmediata ¿Cómo?</t>
  </si>
  <si>
    <t>Causa Raíz ¿Por qué?</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</si>
  <si>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</si>
  <si>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</si>
  <si>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</si>
  <si>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</si>
  <si>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</si>
  <si>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</si>
  <si>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</si>
  <si>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</si>
  <si>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</si>
  <si>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</si>
  <si>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</si>
  <si>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</si>
  <si>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</si>
  <si>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</si>
  <si>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</si>
  <si>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</si>
  <si>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</si>
  <si>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</si>
  <si>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Acción de Tratamiento</t>
  </si>
  <si>
    <t>Periodicidad de seguimiento</t>
  </si>
  <si>
    <t>Fecha Inicio</t>
  </si>
  <si>
    <t>Fecha Fin</t>
  </si>
  <si>
    <t>Acción de Contingencia ante posible materialización</t>
  </si>
  <si>
    <t>Responsable de Proceso
Primera Línea de Defensa</t>
  </si>
  <si>
    <t>Oficina Asesora de Planeación
Segunda Línea de Defensa</t>
  </si>
  <si>
    <t>Oficina Control Interno</t>
  </si>
  <si>
    <t>SEGUIMIENTO 1ER CUATRIMESTRE 2022 - PRIMERA LINEA DE DEFENSA</t>
  </si>
  <si>
    <t>SEGUNDA LINEA DE DEFENSA - OFICINA ASESORA DE PLANEACIÓN</t>
  </si>
  <si>
    <t>Tipo</t>
  </si>
  <si>
    <t>Implementación</t>
  </si>
  <si>
    <t>Calificación</t>
  </si>
  <si>
    <t>Documentación</t>
  </si>
  <si>
    <t>Frecuencia</t>
  </si>
  <si>
    <t>Evidencia</t>
  </si>
  <si>
    <t>Cuatrimestre</t>
  </si>
  <si>
    <t>Descripción</t>
  </si>
  <si>
    <t>SEGUIMIENTO</t>
  </si>
  <si>
    <t>EVIDENCIA</t>
  </si>
  <si>
    <t>Dirección y planeación</t>
  </si>
  <si>
    <t>Económico y Reputacional</t>
  </si>
  <si>
    <r>
      <rPr>
        <sz val="11"/>
        <color theme="1"/>
        <rFont val="Arial Narrow"/>
      </rPr>
      <t xml:space="preserve">Generar informes, estados financieros o reportes con datos no precisos o inconsistentes a entidades externas e internamente 
</t>
    </r>
    <r>
      <rPr>
        <sz val="11"/>
        <color rgb="FFFF0000"/>
        <rFont val="Arial Narrow"/>
      </rPr>
      <t xml:space="preserve"> </t>
    </r>
  </si>
  <si>
    <t>Debido a la entrega de información con deficiencia en la calidad o extemporanea por parte de las diferentes oficinas y subdirecciones del IDEP.
Falta de actualización de las herramientas de planeacion interna de acuerdo a la normatividad vigente.</t>
  </si>
  <si>
    <t>Posibilidad de daño reputacional y economico por Generar informes, estados financieros o reportes con datos no precisos o inconsistentes a entidades externas e internamente, debido a la entrega de información con deficiencia en la calidad o extemporanea por parte de las diferentes oficinas y subdirecciones del IDEP.</t>
  </si>
  <si>
    <t>Ejecucion y Administracion de procesos</t>
  </si>
  <si>
    <t xml:space="preserve">     El riesgo afecta la imagen de la entidad con algunos usuarios de relevancia frente al logro de los objetivos</t>
  </si>
  <si>
    <t xml:space="preserve">Mensualmente, el lider de la oficina asesora de planeación, en el marco del comite Institucional de Gestión y desempeño incluira en la agenda que cada directivo o jefe de oficina informe sobre la oportunidad y calidad de la información que deben presentar a entidades externas y si se generaron errores en el mismo. Lo anterior se registra en las actas del Comité. 
</t>
  </si>
  <si>
    <t>Preventivo</t>
  </si>
  <si>
    <t>Manual</t>
  </si>
  <si>
    <t>Documentado</t>
  </si>
  <si>
    <t>Continua</t>
  </si>
  <si>
    <t>Con Registro</t>
  </si>
  <si>
    <t>Reducir (mitigar)</t>
  </si>
  <si>
    <t>Verificar que la información remitida por las áreas y dependencias este completa y correcta de acuerdo con la solicitud en caso que no este completo se devuelve al area para los ajustes pertinentes.</t>
  </si>
  <si>
    <t>Mensual</t>
  </si>
  <si>
    <t>Se realizan los ajustes correspondientes por parte de cada líder de proceso.</t>
  </si>
  <si>
    <t xml:space="preserve">Jefes de oficina 
</t>
  </si>
  <si>
    <t>Jefe de oficina de Planeación</t>
  </si>
  <si>
    <t>Jefe de oficina de Control interno</t>
  </si>
  <si>
    <t>En el marco del CIGDl que se realiza con periodicidad quincenal por lo menos 1 vez al mes se incluye en la agenda que cada directivo o jefe de oficina informe sobre la oportunidad y calidad de la información que deben presentar a entidades externas y si se generaron errores en el mismo; se han socializado los resultados y avances en la gestión de los procesos del SIG. 
Adicionalmente, desde la Oficina Asesora de Planeación se realiza seguimiento y verificación constante a la calidad de la información producida por cada uno de los procesos o para cualquier instrumento de medición y gestión liderado por el proceso de Dirección y Planeación.</t>
  </si>
  <si>
    <t>Actas de comité institucional
Correos de seguimiento a instrumentos de gestión</t>
  </si>
  <si>
    <t>Se evidencia concordancia entre la evidencia adjuntada y la actividad planteada. Así mismo, se evidencia avance en las actividades de acuerdo a lo incialmente programado, lo anterior se ve traducido en la no materialización del riesgo.</t>
  </si>
  <si>
    <t xml:space="preserve">1.)  Baja efectividad en los resultados esperados en el Plan de acción de la entidad  
2.Baja articulación entre las Areas para el reporte del Plan de Acción de la entidad.
</t>
  </si>
  <si>
    <t xml:space="preserve">Baja alineación de los proyectos de inversion con las políticas de gestión y desempeño institucional </t>
  </si>
  <si>
    <t xml:space="preserve">Posibilidad de daño económico y reputacional por baja efectividad en los resultados esperados en el Plan de acción de la entidad  y Baja articulación entre las Areas para el reporte del Plan de Acción de la entidad debido a baja alienación de los proyectos de inversión con las políticas de gestión y desempeño institucional </t>
  </si>
  <si>
    <t xml:space="preserve">Trimestralmente la Jefe Oficina Asesora de Planeación realizará el seguimiento para verificar el  cumplimiento de las actividades programadas en cada una de las políticas de gestión y desempeño institucional y las presentará al Comité Institucional de Gestión quién impartirá lineamientos.  </t>
  </si>
  <si>
    <t>Verificar que las evidencias de las actividades en cada una de las Políticas de Gestión y Desempeño sean debidamente cumplidas de acuerdo al plan de acción</t>
  </si>
  <si>
    <t>Cuatrimestral</t>
  </si>
  <si>
    <t>Desde la Oficina Asesora de Planeación se verifica  que las evidencias de las actividades en cada una de las Políticas de Gestión y Desempeño sean debidamente cumplidas de acuerdo al plan de acción. En caso de encontrar desviaciones o inconsistencias en la información presentada por  los procesos, se realiza acompañamiento y se solicitan modificaciones. Lo anterior con el fin de evitar la baja efectividad en la gestión y avance en los planes de acción y de mejoramiento adscritos al IDEP.</t>
  </si>
  <si>
    <t>Correos de seguimiento a instrumentos de gestión
Documentos finales
Actas CIGD</t>
  </si>
  <si>
    <t>Divulgación y comunicación</t>
  </si>
  <si>
    <t>Reputacional</t>
  </si>
  <si>
    <t>Incumplimiento en la publicicación de la información establecida en la Ley de Transparencia.</t>
  </si>
  <si>
    <t xml:space="preserve">Entrega Inoportuna, incompleta y/o desactualziada de la información a publicar en el link de Transparencia. </t>
  </si>
  <si>
    <t xml:space="preserve">Posibilidad de daño reputacional por el incumplimiento en la publicación de la información establecida en la Ley de Transparencia, debido a la entrega Inoportuna, incompleta y/o desactualziada de la información a publicar en el link de Transparencia. </t>
  </si>
  <si>
    <t>Mensualmente, el contratista (Web master), realizara seguimiento a la matriz de control de cumplimiento de la Resolución 1519 de 2020.</t>
  </si>
  <si>
    <t>Seguimiento oportuno a la matriz de cumplimiento y sostenibilidad de la Resolución 1519 de 2020 de la Ley 1712 de 2014</t>
  </si>
  <si>
    <t xml:space="preserve">mensual </t>
  </si>
  <si>
    <t xml:space="preserve">El web master requiere a los responsables de suministrar la información del link de transparencia para su actualización y/o publicación. </t>
  </si>
  <si>
    <t xml:space="preserve">Asesor de la dirección General
Contratista Web Master 
</t>
  </si>
  <si>
    <t xml:space="preserve">Para el primer cuatrimestre, no se materializó el riesgo. Los controles propuestos se aplicaron en su totalidad, se realizó el seguimiento mensual a la matriz de control de cumplimiento de la Resolución 1519 de 2020 por medio del documento de Excel ítem por ítem y se realizó el envío de la alerta por correo electrónico a la persona o área responsable de brindar la información https://docs.google.com/spreadsheets/d/1e9V8F-x_KBu93QlHeEGukt6Eq8l1vFA7/edit#gid=883148781.  </t>
  </si>
  <si>
    <t xml:space="preserve">https://docs.google.com/spreadsheets/d/1e9V8F-x_KBu93QlHeEGukt6Eq8l1vFA7/edit#gid=883148781.  http://www.idep.edu.co/sites/default/files/FT-GD-07-24_Esquema_Publicacion_Informacion_V1_0_0_abril_2022.xls
</t>
  </si>
  <si>
    <t>De conformidad con el plan estratégico de comunicaciones organizacional, los profesionales de la subdirección académica, realizarán seguimiento a la Estrategia de Comunicaciones consignada en el mencionado plan, dejando como evidencia actas de comité académico, publicaciones oficiales y correos electronicos.</t>
  </si>
  <si>
    <t>Detectivo</t>
  </si>
  <si>
    <t>Las desviaciones se investigan y se resuelven según la periodicidad del control</t>
  </si>
  <si>
    <t>Subdirector(a) Académico(a)Subdirector(a) Académico(a)
Profesional Especializado de comunicaciones
Diana Prada</t>
  </si>
  <si>
    <t>Para el primer cuatrimestre, no se materializó el riesgo. Los controles propuestos se aplicaron en su totalidad, se realizó la actualización del Plan estratégico de comunicación organizacional el cual reposa en (https://drive.google.com/drive/folders/14_6tbFP1LTfiAJ1rbL2gzrT_3DD-irTY). Se realizó su seguimiento en las reuniones semanales de la estrategia 6 “Comunicación y Educación”, a través de las actas que reposan en (https://drive.google.com/drive/folders/1vMQX0h2f5Z-0CyHRbvhAf9klb5QniBJu?usp=sharing).</t>
  </si>
  <si>
    <t xml:space="preserve">https://drive.google.com/drive/folders/14_6tbFP1LTfiAJ1rbL2gzrT_3DD-irTY
https://drive.google.com/drive/folders/1vMQX0h2f5Z-0CyHRbvhAf9klb5QniBJu?usp=sharing
</t>
  </si>
  <si>
    <t>Cada vez que se requiera publicar información, el profesional especializado de la subdirección academica, realizará revisión del cumplimiento de la normatividad en materia de publicación de información y creará el cuadro de control de las publicaciones en el que se evidenciará la revisión y seguimiento de dichas publicaciones</t>
  </si>
  <si>
    <t>Las desviaciones se detectan durante el seguimiento y así se resuelven</t>
  </si>
  <si>
    <t>Subdirector(a) Académico(a)
Profesional Especializado de comunicaciones
Diana Prada</t>
  </si>
  <si>
    <t xml:space="preserve">Para el primer cuatrimestre, no se materializó el riesgo. Los controles propuestos se aplicaron en su totalidad, se elaboró el plan anual de publicaciones IDEP 2022 - 2023 (https://docs.google.com/spreadsheets/d/1_a1Ovy28GnEnZdTHMkq9VwZbOukGCGXT/edit#gid=48732921) la actualización de los lineamientos editoriales 2020 - 2024 (https://docs.google.com/document/d/1aOlWXhrj6FEE4PfqEYZwOjFTfAqpOuOE/edit) y el cuadro de control de publicaciones https://docs.google.com/spreadsheets/d/13YJUS7QBsncmre-Ki045iHiNNgBW31gR/edit#gid=736337041 </t>
  </si>
  <si>
    <t xml:space="preserve">https://docs.google.com/spreadsheets/d/1_a1Ovy28GnEnZdTHMkq9VwZbOukGCGXT/edit#gid=48732921
https://docs.google.com/document/d/1aOlWXhrj6FEE4PfqEYZwOjFTfAqpOuOE/edit
https://docs.google.com/spreadsheets/d/13YJUS7QBsncmre-Ki045iHiNNgBW31gR/edit#gid=736337041 
</t>
  </si>
  <si>
    <t xml:space="preserve">publicación de contenido no aprobado en las redes sociales de la entidad </t>
  </si>
  <si>
    <t xml:space="preserve">Ciber Ataque </t>
  </si>
  <si>
    <t xml:space="preserve">Posible daño reputacional del IDEP por la publicación de contenido no aprobado en las redes sociales de la entidad debido a un Ciber Ataque. </t>
  </si>
  <si>
    <t>Fraude Externo</t>
  </si>
  <si>
    <t>Trimestralmente realizar una revisión de la configuración y cambios de claves de las redes sociales, en concordancia con las políticas de seguridad de la entidad.</t>
  </si>
  <si>
    <t xml:space="preserve">Reportar la incidencia al proceso de Gestón Tecnologica </t>
  </si>
  <si>
    <t>Adelantar acciones institucionales para advertir a la ciudadania de la incidencia y las medidas adelantadas para subsanar la misma.</t>
  </si>
  <si>
    <t xml:space="preserve">Asesor de la dirección General
Contratistas periodistas </t>
  </si>
  <si>
    <t>Para el primer cuatrimestre, no se materializó el riesgo. Los controles propuestos se aplicaron en su totalidad, ya que se realizó una revisión de la configuración y un cambio de claves en el mes de abril de las redes sociales del Instituto, en concordancia con las políticas de seguridad de la entidad (https://drive.google.com/drive/u/0/folders/1MUTjk1v_TIxWGuNfCYUkPXaDMoPpsEdh).</t>
  </si>
  <si>
    <t>Se evidencia avance en las actividades de acuerdo a lo incialmente programado. Lo anterior se ve traducido en la no materialización del riesgo.</t>
  </si>
  <si>
    <t xml:space="preserve">
Insatisfacción de la ciudadania por falencias en la prestación de servicios de información
Falta de oportunidad, calidad  y coherencia en las respuestas y servicios prestados a la ciudadania, usuarios y público en general
</t>
  </si>
  <si>
    <t>Perdidad de credibilidad y confianza en el IDEP</t>
  </si>
  <si>
    <t>Posibilidad de daño reputacional por Perdidad de credibilidad y confianza en el IDEP, debido a Insatisfacción de la ciudadania por falencias en la prestación de servicios de información y a la 
falta de oportunidad, calidad  y coherencia en las respuestas y servicios prestados a la ciudadania, usuarios y público en general</t>
  </si>
  <si>
    <t>Todos los días, el Auxiliar Administrativo de la Subdirección Administrativa, financiera y de Control disciplinario, mediante la matriz de seguimiento y control de PQRS, realiza seguimiento a las solicitudes, quejas y reclamos de los usuarios, ciudadania y público en General; generando recordatorios semanales a las areas encargadas de dar respuesta.</t>
  </si>
  <si>
    <t>Cuando se presentan desviaciones, se realiza la actualización del normo grama del proceso y a su vez la caracterización del SIG .</t>
  </si>
  <si>
    <t>Auxiliar Administrativo de la Subdirección Administrativa, financiera y de Control disciplinario</t>
  </si>
  <si>
    <t>Durante el primer cuatrimestre no se materializó el riesgo, la Auxiliar Administrativa de la Subdirección Administrativa, Financiera y de Control Disciplinario, responsable de la radicación y seguimeinto de las PQRS realizó seguimiento diario a las solicitudes, quejas y reclamos de los usuarios, ciudadania y público en General; generando recordatorios semanales a las areas encargadas de dar respuesta, dejando evidencia  del control en la matriz de seguimiento y control de PQRS</t>
  </si>
  <si>
    <t>Matriz de seguimiento y control PQRS
Correos electrónicos disponibles para consulta en la cuenta idep@idep.edu.co</t>
  </si>
  <si>
    <t>Una vez al año, el jefe de la oficina asesora de planeación, realizará el plan de adecuación y sostenibilidad del Modelo Integrado Planeación y Gestión para la vigencia, de las políticas de Participación ciudadana, Servicio al ciudadano, Racionalización de trámites y Transparencia, acceso a la información pública y lucha contra la corrupción.</t>
  </si>
  <si>
    <t>Anual</t>
  </si>
  <si>
    <t>Las desviaciones en el plan de acción se resuelven de manera oportuna en la vigencia o en caso de ser necesario se establecen los tiempos de cumplimiento de la actividad que se debe realizar.</t>
  </si>
  <si>
    <t xml:space="preserve"> Jefe de la oficina asesora de planeación</t>
  </si>
  <si>
    <t>En el marco del Plan de adecuaciones y sostenibilidad SIG, con referente MIPG, se realizan mesas de trabajo con los procesos para evidenciar el seguimiento en la ejecución fisica de las actividades de dicho plan. Como resultado de esta gestión  se evidencias avances, conforme a lo estipulado en los siguientes documentos:  Las políticas de Participación ciudadana, Servicio al ciudadano, Racionalización de trámites y Transparencia, acceso a la información pública y lucha contra la corrupción.</t>
  </si>
  <si>
    <t>Seguimiento trimestral a Plan de adecuación y sostenibilidad SIG. Con corte a marzo de 2022</t>
  </si>
  <si>
    <t>Cada vez que sea requerido por la entidad, el Contratista de comunicaciones de la Subdirección Académica, realizará seguimiento a la matriz de la ley 1712 de 2014, y actualizará dicha matriz en el respectivo link del sitio web del IDEP</t>
  </si>
  <si>
    <t>Las observaciones que se presentan se resuelven de manera oportuna e investigadas, con el fin de identificar el responsable del incumplimiento</t>
  </si>
  <si>
    <t>Contratista de comunicaciones de la Subdirección Académica,</t>
  </si>
  <si>
    <t xml:space="preserve">https://docs.google.com/spreadsheets/d/1e9V8F-x_KBu93QlHeEGukt6Eq8l1vFA7/edit#gid=883148781.  http://www.idep.edu.co/sites/default/files/FT-GD-07-24_Esquema_Publicacion_Informacion_V1_0_0_abril_2022.xls
</t>
  </si>
  <si>
    <t>De conformidad con el plan estratégico de comunicación institucional,  los profesionales de la subdirección académica, realizarán seguimiento a la Estrategia de Comunicaciones en el Plan estratégico de comunicación organizacional. Dicho seguimiento se podrá evidenciar mediante correos electrónicos y actás de comite academico.</t>
  </si>
  <si>
    <t>profesionales de la subdirección académica</t>
  </si>
  <si>
    <t>Semestralmente, el contratista de la subdirección académica; realiza analisis, tabulación y consolidación de las encuestas de satisfacción realizadas a los usuarios del IDEP, mediante informe y lo socializa en el comité institucional de gestión y desempeño.</t>
  </si>
  <si>
    <t>Correctivo</t>
  </si>
  <si>
    <t>Aleatoria</t>
  </si>
  <si>
    <t>Semestral</t>
  </si>
  <si>
    <t xml:space="preserve"> contratista de la subdirección académica</t>
  </si>
  <si>
    <t>Para el primer cuatrimestre, no se materializó el riesgo. Los controles propuestos se aplicaron en su totalidad, se han realizado encuestas de satisfacción a los usuarios del IDEP 95 de participación en eventos, 7 de postulación de Artículos en la Revista Educación y Ciudad y 8 de atención en PQRS, cuyo informe consolidado del primer semestre será presentado en Comité Institucional de Gestión y Desempeño de julio de 2022.</t>
  </si>
  <si>
    <t xml:space="preserve">https://docs.google.com/spreadsheets/d/1yICUnQuJ1YKI855Li5dmxRlVV4WuL2RYo_VCz_nR6fU/edit?resourcekey#gid=130903827
https://docs.google.com/spreadsheets/d/1fIR9lRksS5QbY5Op6QEFjX4_Ox-X_4w5R3Jg3nLfcUU/edit?resourcekey#gid=940688713
https://docs.google.com/spreadsheets/d/1DbnZ8mH7xrkurYNSDIsiu0wx7hj4j7o5n6nsEyg76ds/edit?resourcekey#gid=226437078
</t>
  </si>
  <si>
    <t>Investigación y desarrollo pedagógico</t>
  </si>
  <si>
    <t xml:space="preserve">Falta de articulación en la definifción y desarrollo de las actividades de los proyectos de investigación y desarrollo pedagogico con respecto al proyecto de inversión formulado </t>
  </si>
  <si>
    <t xml:space="preserve">Proyectos de Investigación y Desarrollo Pedagógico que no cumplan con los objetivos del proyecto de inversión.  </t>
  </si>
  <si>
    <t xml:space="preserve">Posibilidad de daño económico y reputacional por falta de articulación en la definición y desarrollo de las actividades de los proyectos de investigación y desarrollo pedagogico con respecto al proyecto de inversión formulado debido a que los Proyectos de Investigación y Desarrollo Pedagógico no cumplan con los objetivos del proyecto de inversión. </t>
  </si>
  <si>
    <t xml:space="preserve">     Entre 100 y 500 SMLMV </t>
  </si>
  <si>
    <t>Moderado</t>
  </si>
  <si>
    <t xml:space="preserve">Cuatrimestralmente, el comité academico, realizara una revisión y seguimiento de las actividades a los proyectos de investigación y desarrollo pedagógico que sea articulado con el proyecto de inversión. Dicha revisión se podrá evidenciar a través de las actas del comite academico. </t>
  </si>
  <si>
    <t xml:space="preserve">El comité academico realiza las obsevaciones de las actividades y recomienda ajustes requeridos para alinear los proyectos de investigación y desarrollo pedagogico con los objetivos del proyecto de inversión </t>
  </si>
  <si>
    <t>Cuando se detectan desviaciones en el proceso de definición y desarrollo de los proyectos de investigación y desarrollo pedagógico, se implementan las recomendaciones del comité academico.</t>
  </si>
  <si>
    <t xml:space="preserve">Subdirección Academica 
Asesores de la dirección General 
Lideres de metas </t>
  </si>
  <si>
    <r>
      <rPr>
        <sz val="11"/>
        <color theme="1"/>
        <rFont val="Calibri"/>
      </rPr>
      <t xml:space="preserve">Para el primer cuatrimestre, no se materializó el riesgo. Los controles propuestos se aplicaron en su totalidad, debido a que se realizó la revisión y el seguimiento de las actividades a los proyectos de investigación y desarrollo pedagógico que sea articulado con el proyecto de inversión en el Comité Académico, específicamente se ha realizado la revisión de la estrategia 3 como se evidencian en las actas que reposan en </t>
    </r>
    <r>
      <rPr>
        <sz val="11"/>
        <color rgb="FF1155CC"/>
        <rFont val="Calibri"/>
      </rPr>
      <t>https://drive.google.com/drive/folders/1jbq9_leEH9AnIUXlFLQdgdydUQp0RK1J</t>
    </r>
  </si>
  <si>
    <t>https://drive.google.com/drive/folders/1jbq9_leEH9AnIUXlFLQdgdydUQp0RK1J</t>
  </si>
  <si>
    <t>Una vez al año o cuando se formulan los proyectos, el subdirecto académico y/o el contratista delegado, realizará el cuadro de control general de seguimiento a los porcentajes de ejecución de las fichas de los proyectos de investigación o desarrollo pedagógico de la vigencia denominado Seguimiento Metas proyecto de inversión vs productos mga, dicho cuadro se adjuntará de manera electronica una vez diligenciado en la plataforma google.</t>
  </si>
  <si>
    <t>Cuando se detectan desviaciones en el seguimiento de los porcentajes de ejecución de los proyectos de investigación y desarrollo pedagógico, se resuelve de manera inmediata.</t>
  </si>
  <si>
    <t>Subdirector académico y/o el contratista delegado</t>
  </si>
  <si>
    <t>Para el primer cuatrimestre, no se materializó el riesgo. Los controles propuestos se aplicaron en su totalidad, se ha realizado el seguimiento a los porcentajes de ejecución de las fichas de los proyectos de investigación o desarrollo pedagógico de la vigencia denominado a través del seguimiento Metas proyecto de inversión vs productos MGA mediante radicado No. 00106-817-000256 del 03/02/2022; No. 00106-817-000388 del 03/03/2022; No. 00106-817-000519 del 06/04/2022 y No. 00106-817-000642 del 04/05/2022</t>
  </si>
  <si>
    <t>Radicado No. 00106-817-000256 del 03/02/2022; No. 00106-817-000388 del 03/03/2022; No. 00106-817-000519 del 06/04/2022 y No. 00106-817-000642 del 04/05/2022</t>
  </si>
  <si>
    <t xml:space="preserve"> Falta de verificación de los soportes que avalan las certificaciones expedidas por la Subdirección Académica</t>
  </si>
  <si>
    <t>Inadecuada emisión de certificaciones producto de saber pedagógico</t>
  </si>
  <si>
    <t>Posiblidad de daño reputacional por inadecuada emisión de certificaciones producto de saber pedagógico debido a la falta de verificación de los soportes que avalan las certificaciones expedidas por la Subdirección Académica</t>
  </si>
  <si>
    <t xml:space="preserve"> Trimestralmente, la Subdirección Academica verifica la  ruta donde reposan los soportes que avalan las certificaciones expedidas, por medio del seguimiento de un  archivo excel. </t>
  </si>
  <si>
    <t>Trimestral</t>
  </si>
  <si>
    <t xml:space="preserve">Cuando se verifique los errores se realiza las respectivas correcciones a las certificaciones </t>
  </si>
  <si>
    <t>Subdirección Academica 
Profesional de Gestión Documental</t>
  </si>
  <si>
    <t>Para el primer cuatrimestre, no se materializó el riesgo. Los controles propuestos se aplicaron en su totalidad, ya que se creó la ruta para verificar los soportes que avalan las certificaciones expedidas por la Subdirección Académica y se realizó el seguimiento a través del siguiente archivo Excel.</t>
  </si>
  <si>
    <t>No aplica</t>
  </si>
  <si>
    <t xml:space="preserve">Plagio en los productos de los proyectos de investigación y desarrollo pedagogico por parte de los contratistas y docentes participantes. </t>
  </si>
  <si>
    <t xml:space="preserve">
Ausencia de seguimiento y control frente al cumplimiento de las normas de derechos de autor de los productos de los proyectos de investigación y desarrollo pedagogico.  
</t>
  </si>
  <si>
    <t>Posibilidad de daño económico y reputacional por posible plagio en los productos de los proyectos de investigación y desarrollo pedagogico por parte de los contratistas y docentes participantes debido a la ausencia de seguimiento y control frente al cumplimiento de las normas de derechos de autor de los productos.</t>
  </si>
  <si>
    <t>Fraude Interno</t>
  </si>
  <si>
    <t xml:space="preserve">     El riesgo afecta la imagen de de la entidad con efecto publicitario sostenido a nivel de sector administrativo, nivel departamental o municipal</t>
  </si>
  <si>
    <t xml:space="preserve">Trimestralmente, los lideres de los proyectos, utiilizaran la herramienta tecnológica para detección de plagio, generando reporte positivo de la herramienta empleada y concepto favorable por parte del supervisor encargado, los productos derivados de proyectos de investigación y desarrollo pedagogico así como las publicaciones del IDEP. 
</t>
  </si>
  <si>
    <t>Automático</t>
  </si>
  <si>
    <t xml:space="preserve">Tan pronto se detecta hay que informarle al contratista o a los docentes participantes que debe corregir el documento de manera inmediata.
Informar a la Oficina Juridica para inicio de los procesos legales. </t>
  </si>
  <si>
    <t xml:space="preserve">Asesores de la dirección General.
Profesional Especializado 222-05 Subdirección Academica </t>
  </si>
  <si>
    <t>Para el primer cuatrimestre, no se materializó el riesgo. Los controles propuestos se aplicaron en su totalidad, ya que los líderes de los proyectos, utilizaron la herramienta tecnológica para detección de plagio, con un total de 17 revisiones en la plataforma, generando reporte positivo de la herramienta empleada y el concepto favorable de los productos derivados de proyectos de investigación y desarrollo pedagógico y de las publicaciones del IDEP.</t>
  </si>
  <si>
    <t>https://drive.google.com/drive/folders/1aM9K3-e6CaJcaBGGZZ89MYgOktnuQbtO</t>
  </si>
  <si>
    <t>Cuando se entrega el informe final del proyecto de investigación o desarrollo  al final de la vigencia, el profesional de la subdirección académica responsable del proyecto, Anexará cartas de autores que señalan el consentimiento,  autorización y, así como, las declaraciones de autenticidad y responsabilidad frente  a los temas de plagio que se puedan presentar en los textos y/o documentos entregados; lo anterior en las carpetas de cada uno de los proyectos.</t>
  </si>
  <si>
    <t xml:space="preserve">Tan pronto se detecta hay que informarle al contratista que debe corregir el documento de manera inmediata y asumir la responsabilidad legal en la cual se vea perjudicado el IDEP  e iniciar las acciones legales correspondientes. </t>
  </si>
  <si>
    <t>el profesional de la subdirección académica</t>
  </si>
  <si>
    <t>Para el primer cuatrimestre, no se materializó el riesgo, dado que como a la fecha no se han realizado entregas de informes finales no se cuenta con cartas de autores que señalan el consentimiento, autorización y, así como, las declaraciones de autenticidad y responsabilidad frente a los temas de plagio que se puedan presentar en los textos y/o documentos entregados.</t>
  </si>
  <si>
    <t>Inadecuada conservación y organización del acervo documental</t>
  </si>
  <si>
    <t xml:space="preserve">Desconocimiento, desactualización o falta de aplicación oportuna de los documentos del proceso de Gestión Documental. </t>
  </si>
  <si>
    <t>Posibilidad de afectación reputacional por la  inadecuada conservación y organización del acervo documental debido al desconocimiento, desactualización o falta de aplicación oportuna de los documentos del proceso de Gestión Documental.</t>
  </si>
  <si>
    <t xml:space="preserve">Semestralmente, el profesional especializado codigo 222-03 de la subdirección academica y el contratista de la subdirección administrativa, realizara visitas programadas a las areas para verificar la aplicación de la Tabla de Retención Documental y lineamientos para la organización de archivos en cada Dependencia, a traves de un informe de seguimiento. </t>
  </si>
  <si>
    <t>Probabilidad</t>
  </si>
  <si>
    <t>Verificar que se subsanen las recomendaciones emitidas en las visitas realizadas a cada una de las dependencias.</t>
  </si>
  <si>
    <t xml:space="preserve">Realizar asistencia técnica al proceso por parte del profesional Especializado codigo 222-03 y verificar nuevamente si se subsano las observaciones presentadas en caso de que sea recurrente se reporta a Control Interno Disciplinario </t>
  </si>
  <si>
    <t xml:space="preserve">
Contratista del proceso de Gestión documental (Subdirección Administrativa y Financiera) 
Profesional Especializado de gestión documental (Subdirección Academica)
</t>
  </si>
  <si>
    <t>Durante el primer cuatrimestre no se materializó el riesgo,  se realizó el diagnóstico a los archivos de gestión a través de una visita a las 6 dependencias de la Entidad, con el objetivo de conocer el estado de la aplicación de los procesos técnicos de organización de los documentos.</t>
  </si>
  <si>
    <t>Informes de diagnóstico archivos de gestión por dependencia</t>
  </si>
  <si>
    <t>Documentos del Proceso de Gestión Documental actualizados</t>
  </si>
  <si>
    <t>Revisar los documentos frente a los últimos requisitos dados por las entidades que regulan la gestión documental (AGN y Archivo de Bogotá), además de tener en cuenta la normatividad que se a publicando o actualizando.</t>
  </si>
  <si>
    <t>En el caso de identificar un documento desactualizado, se procederá a enviar un correo electrónico al líder proceso informando la situación, para posteriormente proceder a su actualización en un término no mayor a tres meses.</t>
  </si>
  <si>
    <t>Subdirector (a) Administrativo, Financiero y de Control Interno
Disciplinario
Profesional Especializado de gestión documental 
Daily Reyes Trukillo</t>
  </si>
  <si>
    <t>Durante el primer cuatrimestre no se materializó el riesgo, en la revisión de los documentos del proceso,  se identificó la necesidad de actualización de 2 procedimientos y 2 formatos.</t>
  </si>
  <si>
    <t>Listado de documentos para actualizar</t>
  </si>
  <si>
    <t>Formato Único de Inventario Documental FUID - FT-GD-07-06 diligenciado en cada dependencia</t>
  </si>
  <si>
    <t>Monitorear trimestralmente el cumplimiento ddel protocolo de limpieza (IN-GD-07-02) que se debe realizar a los depósitos o estaterías que contienen los archivos del IDEP.</t>
  </si>
  <si>
    <t>En el caso de encontrar deficiencias en la aplicación del protocolo, se informará por correo electrónico al área responsable de Recursos Físicos que se tomen los correctivos correspondentes para garantizar la aplicación del protocolo de limpieza</t>
  </si>
  <si>
    <t>Durante el primer cuatrimestre no se materializó el riesgo,en las visitas de diagnóstico de los archivos de gestión, se verificó si las dependencias cuentan con el inventario documental en el formato único de inventario documental FUID - FT-GD-07-06</t>
  </si>
  <si>
    <t>Económico</t>
  </si>
  <si>
    <t xml:space="preserve">Inexactitud e inoportunidad en la liquidación de salarios, prestaciones sociales, aportes parafiscales y
seguridad social.
</t>
  </si>
  <si>
    <t>Impresición en el cálculo de la liquidación de factores salariales (nómina y prestaciones sociales) por digitación, extemporaneidad y/o incosistencias de novedades y cambios en la normativas.</t>
  </si>
  <si>
    <t xml:space="preserve">Posibilidad de daño economico por Impresición en el cálculo de la liquidación de factores salariales (nómina y prestaciones sociales), debido a errores en el cálculo por digitación, extemporaneidad y/o incosistencias de novedades y cambios en la normatividad.
</t>
  </si>
  <si>
    <t xml:space="preserve">     Afectación menor a 10 SMLMV .</t>
  </si>
  <si>
    <t xml:space="preserve">Mensualmente, los profesionales de las areas de presupuesto, tesoreria, contabilidad yTalento Humano, revisan la  liquidación de nomina para aprobación de la subdirección Administrativa, Financiera y CID y el representante legal de la Entidad, </t>
  </si>
  <si>
    <t xml:space="preserve">Expedición de acto administrativo de modificación y/o aclaración, corrigiedo la deficiencia. </t>
  </si>
  <si>
    <t xml:space="preserve">Subdirector(a) Administrativo, Financiero y de Control Interno
Disciplinario
 profesionales de las areas de presupuesto, tesoreria, contabilidad
Profesional Especializado Talento Humano
Contratista de Nomina 
</t>
  </si>
  <si>
    <t>06/05/2022-  Durante el primer cuatrimestre no se materializó el riesgo, se presentan las evidencias de las liquidaciones de factores salariales, prestacionales y de factores inherentes a la nómina (seguridad social y pagos patronales) del primer cuatrimentre del año, ejecutados de acuerdo con la normatividad vigente.
El contrato No. 19 de 2021 suscrito con la profesional de nómina se adicionó, por consiguiente este riesgo no se materializó
No se realizaron capacitaciones relacionadas con normatividad nueva por ello este riesgo no se materializó</t>
  </si>
  <si>
    <t>Nominas resumidas de enero a abril de 2022.  Debidamente aprobadas.</t>
  </si>
  <si>
    <t>Cada vez que se presente la necesidad de contratar un profesional el area de nómina, los Subdirectores Administrativo, Financiero y de Control Disciplinario,Asegurarán la vinculación de personal con experiencia en liquidación de nómina, seguridad social y parafiscales; lo anterior en el ejercicio de las pruebas técnicas y del proceso de selección de personal.</t>
  </si>
  <si>
    <t>Si se detecta alguna anomalía, se detiene el proceso de vinculación</t>
  </si>
  <si>
    <t>Subdirector(a) Administrativo, Financiero y de Control Interno
Disciplinario
Profesional Especializado Talento Humano
Wilson Farfan</t>
  </si>
  <si>
    <t>No se presentó contratación de personal para nómina durante el período</t>
  </si>
  <si>
    <t>Cada vez que sea requerido, de acuerdo con la creación, modificación y/o actualiazación dispuesta por el Gobierno Nacional y Distrital en materia Prestacional y Salariales, el Contratista Profesional de SYST, se asegurará de garantizar continua capacitación y actualización de las normas vigentes para la aplicabilidad en la liquidación de la nómina al personal competente, como evidencia de dichas capacitaciones se encuentra: Normograma Nómina, Planes de trabajo
Entrega informe mensual de actividades y Plan de Mejoramiento</t>
  </si>
  <si>
    <t>Las observaciones, desviaciones o diferencias identificadas son investigadas, consultadas y solucionadas oportunamente</t>
  </si>
  <si>
    <t>No se presentó creación, modificación y/o actualiazación dispuesta por el Gobierno Nacional y Distrital en materia Prestacional y Salariales</t>
  </si>
  <si>
    <t>Gestión de recursos fisicos</t>
  </si>
  <si>
    <t xml:space="preserve">
Pérdida de bienes y/o elementos de Propiedad, Planta y Equipo e Inventarios del Instituto. 
</t>
  </si>
  <si>
    <t>Hechos accidentales producidos a los bienes del Instituto, los cuales producen daño o deterioro.</t>
  </si>
  <si>
    <t>Posibilidad de daño económico por
Pérdida de bienes y/o elementos de Propiedad, Planta y Equipo e Inventarios del Instituto debido a hechos accidentales producidos a los bienes del Instituto, los cuales producen daño o deterioro.</t>
  </si>
  <si>
    <t>Daños Activos Fisicos</t>
  </si>
  <si>
    <t>Mensualmente, el Profesional Universitario- Proceso de Gestión de Recursos Físicos, registrará en el Sistema de Información Administrativo y Financiero - Módulo de Recursos Físicos el bien, y le asignará un número de placa para su identificación y control, posteriormente elaborará el comprobante de Altas y lo archivará con sus respectivos soportes (Factura, Solicitud de Ingreso,  y autorización de pago); por último, solicitará a la aseguradora incluir los bienes adquiridos con el fin ampararlos en el programa de Seguros vigente de la entidad.</t>
  </si>
  <si>
    <t xml:space="preserve">Tramite para declaratoria de Siniestro y comunicar a la oficina de Control Interno Disciplinario </t>
  </si>
  <si>
    <t xml:space="preserve">Subdirector(a) Administrativo Financiero y de Control Interno Disciplinario
Profesional Universitario 219-02
</t>
  </si>
  <si>
    <t xml:space="preserve">
Anualmente, el subdirector administrativo y financiera y la oficina de control interno, realizarán la renovación de las pólizas, que ampararán todos los bienes del Instituto, mediante el contrato que se establece con la aseguradora seleccionada. adjuntando en el respectivo expediente los soportes precontractuales y contractuales de dicho contrato.
</t>
  </si>
  <si>
    <t>Hacer requerimientos mediante oficio a la compañía Aseguradora por intermedio del corredor de Seguros, para subsanar el siniestro ocurrido</t>
  </si>
  <si>
    <t>Subdirector(a)  Administrativo Financiero y de Control Interno Disciplinario
Profesional Universitario Almacén
Lilia Amparo Correa Moreno</t>
  </si>
  <si>
    <t>06/05/2022 -  NO se materializó el riesgo en el primer cuatrimestre. Los bienes se encuentran amparados bajo la modalidad de contratos suscritos Nos. 64 de 2022  AXA COLPATRIA SEGUROS Y CTO 65 DE 2022 SBS SEGUROS COLOMBIA y el 64 de 2022  AXA COLPATRIA SEGUROS Y CTO 65 DE 2022 SBS SEGUROS COLOMBIA cuyo objeto es "Adquisición de los seguros que amparen los intereses patrimoniales actuales y futuros, así como los bienes de propiedad del Instituto para la Investigación Educativa y el Desarrollo Pedagógico –IDEP, que estén bajo su responsabilidad y custodia y aquellos que sean adquiridos para desarrollar las funciones inherentes a su actividad y cualquier otra póliza de seguros que requiera la entidad en el Desarrollo de su actividad", suscrito el 16 deMarzo del 2022, el cual a la fecha se encuentra vigente.</t>
  </si>
  <si>
    <t>Contratos del Programa de Seguros suscritos en la vigencia 2022</t>
  </si>
  <si>
    <t>Se evidencia concordancia entre la evidencia adjuntada y la actividad planteada. Así mismo, se evidencia avance en las actividades de acuerdo a lo incialmente programado. Lo anterior se ve reflejado en la no materialización del riesgo</t>
  </si>
  <si>
    <t>Cada vez que se presente un siniestro , el Profesional Universitario del proceso de Gestión de Recursos Físicos, aplicará el procedimiento PRO-GRF-11-01 Egresos o salidas definitivas de bienes: En la actividad número 28; adjuntaondo, Comprobantes de Salidas, Bajas y soportes respectivos (Acto administrativo, acta de comité, según corresponda)</t>
  </si>
  <si>
    <t>Se notifica mediante correo electrónico a la Oficina Asesora de Planeación o contabilidad, según sea el caso, para dar solución a la incidencia presentada</t>
  </si>
  <si>
    <t>06/05/2022 -  NO se materializó el riesgo en el primer cuatrimestre</t>
  </si>
  <si>
    <t>No se presentó siniestro para el período</t>
  </si>
  <si>
    <t>Incumplimiento de normatividad de tránsito o de las normas distritales o de la entidad  en el uso del  parque automotor de la entidad.</t>
  </si>
  <si>
    <t>Malas prácticas por parte del conductor; tales como, infringir normas de tránsito, darle uso personal al vehículo institucional y descuidar el estado del mismo.</t>
  </si>
  <si>
    <t>Posibilidad de daño económico por el incumplimiento de normatividad de tránsito o de las normas distritales o de la entidad  en el uso del  parque automotor  debido a malas prácticas por parte del funcionario asignado; tales como, infringir normas de tránsito, darle uso personal al vehículo institucional y descuidar el estado del mismo.</t>
  </si>
  <si>
    <t xml:space="preserve">     Entre 50 y 100 SMLMV </t>
  </si>
  <si>
    <t>Trimestralmente, el profesional universitario de gestión de recursos fisicos; verificará en la página del SIM si el parque automotor presenta alguna infracción, tomando pantallazo de dicha página y archivandolo de manera digital en un disco extraíble; posteriormente realiza las verificaciones y pagos correspondientes, realizar aleatoreamente visitas al parque automotor.</t>
  </si>
  <si>
    <t>En caso de reportar alguna infracción se paga oportunamente</t>
  </si>
  <si>
    <t>Subdirector(a) Administrativo Financiero y de Control Interno Disciplinario
Profesional Universitario 219-02</t>
  </si>
  <si>
    <t xml:space="preserve">Se revisó y consultó en la página de la Secretaría Distrital de Movilidad en el estado de comparendos (SIM) y las placas de los vehículos del instituto (OBH702 Y OBG425) en las Bases de datos no figura embargos ni desembargos ni comparendos a la fecha, el cual reposa en los archivos de gestión de recursos físicos.
Los vehículos de la entidad se encuentran parqueados en el sitio destinado para tal fin  y se utilizan de acuerdo a la demanda del servicio diligenmcianmdo por parte del Conductor las planillas reposan en los archivos de gestión de recursos físicos.
Los mantenimientos preventivos y correctivos al parque automotor de la entidad se encuentran al dia de acuerdo al contrato No. 59 de 2021 suscrito con TOTAL CAR CENTRO que se encuentra vigente y a los formatos de solicitud de servicios diseñados para tal fin en SIG-MIPG.
</t>
  </si>
  <si>
    <t>Pantallazos de Consulta de Comparendos I CUATRIMESTRE</t>
  </si>
  <si>
    <t xml:space="preserve">Todos los meses y/o cuando se presente la necesidad, el profesional Universitario de gestión de recursos fisicos, diligenciará las planillas FT-GRF-11-14 PLANILLA SEGUIMIENTO TRANSPORTE PARQUE AUTOMOTOR IDEP, FT-GRF-11-08 AUTORIZACIÓN SALIDA DE VEHÍCULOS PARQUE AUTOMOTOR FUERA DE BOGOTÁ, archivandolas en medios magneticos para su respectivo control.
</t>
  </si>
  <si>
    <t>Se notifica al Subdirector Administrativo y Financiero y de Control Interno y Disciplinario mediante oficio</t>
  </si>
  <si>
    <t>No se diligenció el avance para el I cuatrimestre ni se relacionaron las evidencias</t>
  </si>
  <si>
    <t>Cada vez que se presente una eventualidad con respecto al parque automotor y de manera mensual para el suministro de combustible, el profesional universitario de gestión de recursos fisicos, realizará ejecución y Supervisión de los Contratos:                                                                     1) Mantenimiento preventivos y correctivo del parque automotor, para el que se diligencia el formato FT-GRF-11-01 AUTORIZACIÓN SERVICIO DE MANTENIMIENTO                                               2) Suministro de Combustible, el cual es controlado mediante un chip, el informe que reporta el contratista y la planilla FT-GRF-11-14 PLANILLA SEGUIMIENTO TRANSPORTE PARQUE AUTOMOTOR IDEP.
Lo anterior mediante los informes de supervision que reposan en el archivo de la entidad</t>
  </si>
  <si>
    <t>Inicialmente se confirma con el conductor y posteriormente se notifica al Subdirector Administrativo y Financiero y de Control Interno y Disciplinario mediante oficio</t>
  </si>
  <si>
    <t>Gestión financiera</t>
  </si>
  <si>
    <t xml:space="preserve">Operaciones Tesorales realizadas indecuadamente. </t>
  </si>
  <si>
    <t xml:space="preserve">Inaplicación de los procedimientos y/o desconocimiento de la norma en ejecución de Operaciones Tesorales. </t>
  </si>
  <si>
    <t xml:space="preserve">Posibilidad de daño económico y reputacional por Operaciones Tesorales realizadas inadecuadamente debido a la inaplicación de los procedimientos y/o desconocimiento de la norma. </t>
  </si>
  <si>
    <t>Mensualmente, Los profesionales especialzados de contabilidad y de tesoreria, diligenciaran los formatos: FT-GF-14-16 Formato Conciliación Bancaria Contable y FT-GF-14-23 Formato Conciliación bancaria - Tesorería, adjuntando como evidencia, Conciliaciones bancarias contables, libros auxiliares y extractos bancarios.</t>
  </si>
  <si>
    <t>Seguimiento a las partidas conciliatorias y actas de comité de sostenibilidad contable.</t>
  </si>
  <si>
    <t>Mensual y Cuatrimestral</t>
  </si>
  <si>
    <t xml:space="preserve">Adelantar las acciones legales que correspondan </t>
  </si>
  <si>
    <t xml:space="preserve">Profesionales Especializados (Contador y Tesorero)
</t>
  </si>
  <si>
    <r>
      <rPr>
        <b/>
        <sz val="11"/>
        <color theme="1"/>
        <rFont val="Calibri"/>
      </rPr>
      <t xml:space="preserve">Primer Cuatrimestre: </t>
    </r>
    <r>
      <rPr>
        <sz val="11"/>
        <color theme="1"/>
        <rFont val="Calibri"/>
      </rPr>
      <t xml:space="preserve">El riesgo no se ha materializado debido a que todas las operaciones bancarias tienen un preparador y un aprobador, los cheques girados contienen dos firmas, dos sellos humedos y un sello seco. Ademas las operaciones realizadas por la tesorería son revisadas y aprobadas por la Subdirección Administrativa, Financiera y de Control Disciplinario. Mensualmente se realiza el envío que soporta las operaciones de Tesorería a Contabilidad cumpliendo el procedimiento establecido en atención al plan de Sostenibilidad Contable. </t>
    </r>
  </si>
  <si>
    <t>\\Apolo\300_SAFyCD\04_TRD_IDEP_2022\300-19 INFORMES</t>
  </si>
  <si>
    <t xml:space="preserve">Cada vez que se requiera, los profesionales especialzados de contabilidad y de tesoreria, aplicará los controles establecidos en el procedimiento PRO-GF-14-14 "Causación de Órdenes de Pago", adjuntando como evidencia, comprobante de Anulación, ordenes de pago y comprobantes de egreso
</t>
  </si>
  <si>
    <t>Se lleva a cabo la anulación del documento en el Sistema de Información Administrativo y Financiero del Instituto, por parte del Subdirector Financiero y Administrativo y de Control Interno y Disciplinario</t>
  </si>
  <si>
    <t>Contador 
Oswaldo Diaz
Tesorero
Nelson R Corredor Cruz</t>
  </si>
  <si>
    <t>Cada vez que se requiera, el profesional especializado de tesoreria, aplicará los controles establecidos en el Protocolo de Seguridad y Manejo de Cuentas de Tesorería IN- GF -14- 05, adjuntando los oficios correspondientes.</t>
  </si>
  <si>
    <t xml:space="preserve">
Presentación inadecuada o extemporánea de las obligaciones tributarias
</t>
  </si>
  <si>
    <t>Desconocimiento del profesional especializado de contabilidad sobre la normatividad tributaria vigente.</t>
  </si>
  <si>
    <t xml:space="preserve">
Posibilidad de daño económico y reputacional por presentación inadecuada o extemporánea de las obligaciones tributarias debido al desconocimiento del profesional especializado de contabilidad sobre la normatividad tributaria vigente.
</t>
  </si>
  <si>
    <t xml:space="preserve">Periódicamente, el profesional especializado de contabilidad, revisara la expedición de nuevas normas tributarias, realizando un acta de reunión de la verificación de la actividad. </t>
  </si>
  <si>
    <t xml:space="preserve">Actualización del normograma cuando aplique   
</t>
  </si>
  <si>
    <t>Cuando se identifique un incumplimiento de obligación tributaria, se procederá al pago y/o corrección de la información y a las acciones legales que corresponda.</t>
  </si>
  <si>
    <t>Profesionales Especializados (Contador y Tesorero)</t>
  </si>
  <si>
    <t>Durante el primer trimestre de 2022 no se materializó este riesgo, se han presentado y pagado las declaraciones tributarias atenfiendo los calendarios tributarios Nacional y Distrital. Adicionalmente en el mismo período se llevó a cabo la participación en un diplomado de Actualización Tributaria, dicatado por la Universidad La Gran Colombia</t>
  </si>
  <si>
    <t>\\Apolo\300_SAFyCD\04_TRD_IDEP_2022\300-14 DECLARACIONES TRIBUTARIAS</t>
  </si>
  <si>
    <t xml:space="preserve">Por lo menos una vez al año, el profesional especializado de contabilidad, aplicará el normograma y cronograma interno del Proceso y participará de jornadas en actualización tributaria, como evidencia se puede encontrar:
- Hojas de cálculo en las que se realiza la liquidación de las cuentas por pagar del Instituto por concepto de retenciones por pagar.
-Expediente documental que da cuenta de cada una de las declaraciones y obligaciones tributarias y el cumplimiento de los cronogramas tributarios establecidos                                                      
-Para algunos casos se cuenta con la certificación de asistencia a los eventos de capacitación en norma tributaria </t>
  </si>
  <si>
    <t>Se difunden los principales cambios normativos al equipo contable y de Tesorería</t>
  </si>
  <si>
    <t>Profesional Especializado Contabilidad
Oswaldo Gómez Lozano</t>
  </si>
  <si>
    <t>De manera mensual, bimestral y/o anual, de conformidad con lo establecido por los entes que regulan la materia tributaria, el profesional especializado de contabilidad conocerá y aplicará la normatividad tributaria vigente, dicha gestión se evidenciará en los libros auxiliares, órdenes de pago y liquidación de nómina y declaraciones tributarias</t>
  </si>
  <si>
    <t>Bimestral</t>
  </si>
  <si>
    <t>Se actualiza la parametrización del Sistema de Información Administrativo y Financiero del Instituto, según los cambios normativos</t>
  </si>
  <si>
    <t>deficiencias relacionadas con el plazo, tiempo, cantidades y especificaciones técnicas del objeto a contratar</t>
  </si>
  <si>
    <t>Adquisición de bienes, obras y/o servicios que no se ajusten las necesidades o al cumplimiento de los objetivos de la entidad.</t>
  </si>
  <si>
    <t>posibilidad de daño económico y reputacional por Adquisición de bienes, obras y/o servicios que no se ajusten las necesidades o al cumplimiento de los objetivos de la entidad, debido a deficiencias relacionadas con el plazo, tiempo, cantidades y especificaciones técnicas del objeto a contratar</t>
  </si>
  <si>
    <t>Usuarios, productos y practicas , organizacionales</t>
  </si>
  <si>
    <t>Cada vez que se realiza solicitud de contratación,la oficina asesora juridica, revisará que los documentos precontractuales se ajusten a los contemplado en el Plan anual de adquisiciones (PAA) y que los Estudios Previos y Análisis del Sector cumplan con los requerimientos legales; dicha revisión se evidencia y controla en las plataformas de contratación: SECOP II, SECOP I y Tienda Virtual del Estado Colombiano</t>
  </si>
  <si>
    <t>Aceptar</t>
  </si>
  <si>
    <t>Las observaciones serán atendidas en el menor tiempo posible y se verán reflejadas en el cumplimiento del PAA</t>
  </si>
  <si>
    <t xml:space="preserve">Jefe Oficina Asesora Jurídica
Profesional Especializado Jurídico
Natalia Sanchez </t>
  </si>
  <si>
    <t>Durante el primer cuatrimestre de la vigencia 2022 no se materializó el riesgo, toda vez que fueron atendidas el 100% de las solicitudes de contratación donde se revisaron los documentos precontractuales y que los mismos se ajustaran a lo contemplado en el Plan anual de adquisiciones (PAA) y la normatividad vigente, estos documentos fueron publicados en la sección "documentos del procesos" en las plataformas de contratación correspondiente
Realizado: Erika Viviana Boyacá Olaya
Validado: Natalia Sánchez Martínez
Mayo 6 de 2022</t>
  </si>
  <si>
    <t>Base de datos contratos 2022-Link secop II</t>
  </si>
  <si>
    <t xml:space="preserve">Indebida aprobación de las garantías contractuales
</t>
  </si>
  <si>
    <t xml:space="preserve"> Errores en las revisiones de garantias de los contratos que no son corregidos a tiempo lo acarrea que durante el contrato no se cuente con los debidos amparos</t>
  </si>
  <si>
    <t>Posibilidad de daño económico y reputacional por Indebida aprobación de las garantías contractuales por parte del jefe de la Oficina Juridica, debido a  errores en las revisiones de garantias de los contratos que no son corregidos a tiempo, lo que acarrea que durante el contrato no se cuente con los debidos amparos.</t>
  </si>
  <si>
    <t>cada vez que se revisen pólizas que amparen los contratos, la Oficina Asesora Juridica, realizará doble filtro en la revisión de las pólizas, el primero será revisado por el abogado tramitador y posteriormente por el Jefe de la Oficina Asesora Jurídica. Lo anterior se evidencia en el documento de aprobación de garantias y plataforma SECOP II.</t>
  </si>
  <si>
    <t xml:space="preserve">Acción de tratamiento: Solicitar la modificación de la poliza según corresponda durante el termino de ejecución del contrato </t>
  </si>
  <si>
    <t>Las observaciones o diferencias serán atendidas en el menor tiempo posible</t>
  </si>
  <si>
    <t xml:space="preserve">Jefe Oficina Asesora Jurídica
Abogado asignado al Proceso de Contratación 
</t>
  </si>
  <si>
    <t>Durante el primer cuatrimestre de la vigencia 2022 no se ha materializado el riesgo, toda vez que las garantías de los contratos, convenios u ordenes de compra sujetos a estas, así como las modificaciones que aplican, tuvieron un doble filtro de revisión, lo cual se evidencia en el documento de aprobación el cual es publicado y en la plataforma transaccional secop II, si aplica.
 Realizado: Erika Viviana Boyacá Olaya
 Validado: Natalia Sánchez Martínez
 Mayo 6 de 2022</t>
  </si>
  <si>
    <t>Base de datos contratos 2022-link secop II</t>
  </si>
  <si>
    <t xml:space="preserve">Ausencia de identificación de procedencia de fondos de proveedores o personas que pueden estar vinculadas a actividades de lavado de activos. </t>
  </si>
  <si>
    <t>Iincumplimiento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t>
  </si>
  <si>
    <t xml:space="preserve">Posibilidad de daño económico y reputacional por 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 debido a Ausencia de identificación de procedencia de fondos de proveedores o personas que pueden estar vinculadas a actividades de lavado de activos. </t>
  </si>
  <si>
    <t>Lavado de Activos y Financiación del Terrorismo</t>
  </si>
  <si>
    <t>El Jefe de la Oficina Asesora Jurídica realizará la verificación de los contratistas naturales y/o jurídicos en listas restrictivas gratuitas, previo a realizar la contratación; en caso de encontrar reporte en laa listas realizará el procedimiento respectivo de reporte</t>
  </si>
  <si>
    <t>Sin Documentar</t>
  </si>
  <si>
    <t>Sin Registro</t>
  </si>
  <si>
    <t>Actualizar los documentos asociados al proceso Gestión Contractual, que vincule acciones para la prevención del lavado de activos y financiación del terrorismo que incluya:
Actualizar las listas de chequeo de las contrataciones que tiene el IDEP en el proceso gestión Contractual.
Elaboración formato para servidores y colaoradores que establezca el origen de ingresos</t>
  </si>
  <si>
    <t>Reporte de operaciones sospechosas ante el UIAF</t>
  </si>
  <si>
    <t>Jefe Oficina Asesora Jurídica</t>
  </si>
  <si>
    <t>Durante el primer cuatrimestre de la vigencia 2022 no ha materializado el riegos, a la fecha la OAJ se encuentra en el trámite de actualización de formatos para la prevención del lavado de activos y financiación del terrorismo que incluya
 Realizado: Erika Viviana Boyacá Olaya
 Validado: Natalia Sánchez Martínez
 Mayo 6 de 2022</t>
  </si>
  <si>
    <t>Se evidencia avance en las actividades de acuerdo a lo incialmente programado.</t>
  </si>
  <si>
    <t>La jefe de la Oficina de Cntrol Interno en conjunto con la Oficina Asesora de Planeación y la Oficina Asesora Jurídica definirá los lineamientos para la implementación del SARLAFT en la entidad que incluya:
-  Definición del Oficial de SARLAFT
- Especificación de procedimiento para el reporte de operaciones sospechosas ehn caso de que el contratista se encuentre en listas restrictivas
- Diligencia de formato para servidores y colaoradores que establezca el origen de ingresos</t>
  </si>
  <si>
    <t>Expedir Resolución con el Oficial SARLAFT, que indique  procedimiento para el reporte de operaciones sospechosas ehn caso de que el contratista se encuentre en listas restrictivas y el diligenciamiento del formato para servidores y colaoradores que establezca el origen de ingresos.</t>
  </si>
  <si>
    <t>Durante el primer cuatrimestre de la vigencia 2022 no se ha materializado el riesgo, toda vez que fue realizada la matriz de riesgos para cada uno de los procesos de contratación atendiendo los lineamientos de la guia Colombia Compra Eficiente, la cual fue publicada en la plataforma secop II junto con los documentos precontractuales
 Realizado: Erika Viviana Boyacá Olaya
 Validado: Natalia Sánchez Martínez
 Mayo 6 de 2022</t>
  </si>
  <si>
    <t>La jefe de la Oficina de Cntrol Interno en conjunto con la Oficina Asesora de Planeación y la Oficina Asesora Jurídica solicitarán la inclusión en el PIC de programas de sensibilización de los empleados, colabotadores, asesores y consultores vinculados al proceso de contatación en temas de Lavado de Activos y Financiación del terrorismo</t>
  </si>
  <si>
    <t>Incluir en el PIC del IDEP capacitaciones asociadas a Lavado de Activos y Financiación del Terrorismo - LA_FT.
Articular el plan de gestión de la Integridad con acciones que fortalezcan la integridad de los servidores y las alertas de reporte de riesgos de LAFT</t>
  </si>
  <si>
    <t>Durante el primer cuatrimestre de la vigencia 2022 no se ha materializado el riesgo, toda vez que la abogada encargada de la defensa judicial y extrajudicial presentó informe de seguimiento a los procesos en los que el Instituto es parte, durantes las sesiones del comité de conciliación, el cual es parte integral del acta
 Realizado: Erika Viviana Boyacá Olaya
 Validado: Natalia Sánchez Martínez
 Mayo 6 de 2022</t>
  </si>
  <si>
    <t>Actas comité de conciliación</t>
  </si>
  <si>
    <t xml:space="preserve">Desequilibrio económico del contrato
</t>
  </si>
  <si>
    <t>Falencias en el analisis de los riesgos previsibles y en su tratamiento; así como en, las garantias que amparen dichos riesgos.</t>
  </si>
  <si>
    <t>Posibilidad de daño económico por desequilibrio económico del contrato, debido a falencias en el analisis de los riesgos previsibles y en su tratamiento; así como en, las garantias que amparen dichos riesgos.</t>
  </si>
  <si>
    <t xml:space="preserve">
Cada vez que se suscriba un contrato, el referente técnico, supervisor y abogado responsable de realizar los estudios previos documentaran los riesgos previsibles y su tratamiento atendiendo los lineamientos de la guia Colombia Compra Eficiente, con el fin de mitigar dichos riesgos; como evidencia se diligencia el formato establecido para cada modalida de contratación.
</t>
  </si>
  <si>
    <t xml:space="preserve">Realizar modificación al contrato </t>
  </si>
  <si>
    <t xml:space="preserve">Jefe Oficina Asesora Jurídica
Abogado designado 
</t>
  </si>
  <si>
    <r>
      <rPr>
        <sz val="11"/>
        <color theme="1"/>
        <rFont val="Arial Narrow"/>
      </rPr>
      <t xml:space="preserve">Durante el primer cuatrimestre de la vigencia 2022 no se ha materializado el riesgo, toda vez que fue realizada la matriz de riesgos para cada uno de los procesos de contratación atendiendo los lineamientos de la guia Colombia Compra Eficiente, la cual fue publicada en la plataforma secop II junto con los documentos precontractuales
</t>
    </r>
    <r>
      <rPr>
        <b/>
        <sz val="11"/>
        <color theme="1"/>
        <rFont val="Arial Narrow"/>
      </rPr>
      <t>Realizado: Erika Viviana Boyacá Olaya
Validado: Natalia Sánchez Martínez
Mayo 6 de 2022</t>
    </r>
    <r>
      <rPr>
        <sz val="11"/>
        <color theme="1"/>
        <rFont val="Arial Narrow"/>
      </rPr>
      <t xml:space="preserve">
</t>
    </r>
  </si>
  <si>
    <t xml:space="preserve">Falta de respresentación judicial en los terminos establecidos en el proceso.
</t>
  </si>
  <si>
    <t xml:space="preserve">Seguimiento inoportuno, negligente y deficiente por parte del abogado asignado a la defensa judicial del Instituto a los procesos judiciales y/o extrajudiciales. </t>
  </si>
  <si>
    <t xml:space="preserve">Posibilidad de daño económico y reputacional por falta de respresentación judicial en los terminos establecidos en el proceso debido al seguimiento inoportuno, negligente y deficiente por parte del abogado asignado a la defensa judicial del Instituto a los procesos judiciales y/o extrajudiciales. 
</t>
  </si>
  <si>
    <t xml:space="preserve">Cada 15 días,el abogado de defensa judicial presenta informe escrito del seguimiento de los procesos judiciales y extrajudiciales al comité de conciliación. </t>
  </si>
  <si>
    <t xml:space="preserve">Iniciar un proceso por posible incumplieminto contra el abogado encargado de la defensa judicial 
Instaurar la acción de repetición contra el abogado encargado de la defensa judicial </t>
  </si>
  <si>
    <t xml:space="preserve">Jefe Oficina Asesora Jurídica
Abogado Contratista de Defensa Judicial </t>
  </si>
  <si>
    <r>
      <rPr>
        <sz val="11"/>
        <color theme="1"/>
        <rFont val="Arial Narrow"/>
      </rPr>
      <t xml:space="preserve">Durante el primer cuatrimestre de la vigencia 2022 no se ha materializado el riesgo, toda vez que la abogada encargada de la defensa judicial y extrajudicial presentó informe de seguimiento a los procesos en los que el Instituto es parte, durantes las sesiones del comité de conciliación, el cual es parte integral del acta
</t>
    </r>
    <r>
      <rPr>
        <b/>
        <sz val="11"/>
        <color theme="1"/>
        <rFont val="Arial Narrow"/>
      </rPr>
      <t>Realizado: Erika Viviana Boyacá Olaya
Validado: Natalia Sánchez Martínez
Mayo 6 de 2022</t>
    </r>
  </si>
  <si>
    <t xml:space="preserve">
No prestación de servicios tecnologicos a la entidad
</t>
  </si>
  <si>
    <t xml:space="preserve">Suspensión o interrupción de los servicios TI y daños de los equipos que hacen parte de la infraestructura. </t>
  </si>
  <si>
    <t xml:space="preserve">Posibilidad de daño economico y reputacional por la no prestación de servicios tecnologicos a la entidad debido a Suspensión o interrupción de los servicios TI y daños de los equipos que hacen parte de la infraestructura.  </t>
  </si>
  <si>
    <t>Fallas Tecnologicas</t>
  </si>
  <si>
    <r>
      <rPr>
        <sz val="10"/>
        <color theme="1"/>
        <rFont val="Arial"/>
      </rPr>
      <t xml:space="preserve">Trimestralmente se registra monitoreo del comportamiento de la infraestructura tecnologica por parte de los ingeneiros conrtatistas y el técnico operativo del area gestión Tecnologica de la OAP por medio de un plan de mantenimiento, monitoreo y seguimiento. </t>
    </r>
    <r>
      <rPr>
        <u/>
        <sz val="10"/>
        <color rgb="FF1155CC"/>
        <rFont val="Arial"/>
      </rPr>
      <t>https://docs.google.com/spreadsheets/d/1uzdZQiXoqDD3pnB6DMchqA3JB9vIP7jq/edit#gid=1130127983</t>
    </r>
  </si>
  <si>
    <t xml:space="preserve">Verificar el cumplimiento estricto a las actividades del plan de mantenimiento y monitoreo. </t>
  </si>
  <si>
    <t>Ejecutar el plan de contingnecia cada vez que se presente indisponibilidad del servicio por fallas técnicas</t>
  </si>
  <si>
    <t xml:space="preserve">
Técnico y/o contratistas del proceso de Gestión Tecnologica </t>
  </si>
  <si>
    <r>
      <rPr>
        <sz val="11"/>
        <color theme="1"/>
        <rFont val="Calibri"/>
      </rPr>
      <t xml:space="preserve">El IDEP se trasladó de sede el pasado 8 de abril de 2022, llevando toda la infraestructura de TI. Los dias 8 y 9 de abril se trabajó en normalizar todos los servicios que se habían suspendido, para realizar el trsalado, los servcios quedaron funcionando correctamente (acceso remoto, sitios web, repositorios digitales, Goobi, Internet, entre otros). </t>
    </r>
    <r>
      <rPr>
        <b/>
        <sz val="11"/>
        <color theme="1"/>
        <rFont val="Calibri"/>
      </rPr>
      <t>Se materializó el riesgo de interrupción de los servicios de TI</t>
    </r>
    <r>
      <rPr>
        <sz val="11"/>
        <color theme="1"/>
        <rFont val="Calibri"/>
      </rPr>
      <t xml:space="preserve"> el día 28 de abril  a las 2:00 pm debido  un fallo en el suministro de electricidad que se presentó en el sector. Como contingencia las UPS de respaldo entraron  en operación y mantuvieron los equipos encendidos hasta agotar la capacidad de respaldo, ya que en este Sede no se cuenta con una planta electrica que respalde las UPS.
Una vez normalizado el servicio de fluido electrico por parte de la Empresa ENEL Codensa el día 29 de abril a las 6:40 pm, se procedió a ejecutar el plan de contingencia y se comienzan a restablecer de forma gradual los servicios a partir de las 9:40 PM , normalizandolos por completo el dia 1 de mayo después de las revisiones respectivas. 
Asi mismo durante el periodo de enero a marzo se llevan a cabo las actividades de mantenimiento y monitoreo de la infraestructura tecnológica del IDEP y se registran en el plan de mantenimiento y monitoreo, lo que se reporta trimestralmente.</t>
    </r>
  </si>
  <si>
    <t>Se adjuntan pantallas de los chat s del whatsapp donde se evidencia el corte y la nomalización de los servicios.</t>
  </si>
  <si>
    <t>Pérdida o adulteración de la información y no continuidad en la prestación de servicios teccnologicos a la entidad</t>
  </si>
  <si>
    <t xml:space="preserve">Inadecuada implementación de las Polticas Seguridad y Privacidad de la Información, parametrizaciones, configuraciones de seguridad. </t>
  </si>
  <si>
    <t xml:space="preserve">Posibilidad de daño económico y reputacional por pérdida o adulteración de la información y no continuidad en la prestación de servicios teccnologicos a la entidad debido a la Inadecuada implementación de las Polticas de Seguridad y Privacidad de la Información, parametrizaciones y configuraciones de seguridad. </t>
  </si>
  <si>
    <r>
      <rPr>
        <u/>
        <sz val="10"/>
        <color rgb="FF000000"/>
        <rFont val="Arial"/>
      </rPr>
      <t xml:space="preserve">Trimestralmente se registran las actividades de actualización y monitoreo de los equipos, aplicaciones y políticas de seguridad de la entidad por parte de los ingeneiros conrtatistas y el técnico operativo del area gestión Tecnologica de la OAP por medio de un plan de mantenimiento y monitoreo, en las hojas de "Actualizaciones Firewall y Antivirus" y "Actualizaciones de Servidores y PC". </t>
    </r>
    <r>
      <rPr>
        <u/>
        <sz val="10"/>
        <color rgb="FF1155CC"/>
        <rFont val="Arial"/>
      </rPr>
      <t>https://docs.google.com/spreadsheets/d/1uzdZQiXoqDD3pnB6DMchqA3JB9vIP7jq/edit#gid=1130127983</t>
    </r>
  </si>
  <si>
    <t xml:space="preserve">Verificar el cumplimiento estricto a las actividades del plan de mantenimiento con relación a la actualización, monitoreo de los equipos, aplicaciones y políticas de seguridad de la entidad </t>
  </si>
  <si>
    <t>Ejecutar el plan de contingencia cada vez que se presente indisponibilidad del servicio por ataque informático</t>
  </si>
  <si>
    <t xml:space="preserve">Técnico y/o contratistas del proceso de Gestión Tecnologica </t>
  </si>
  <si>
    <r>
      <rPr>
        <sz val="11"/>
        <color theme="1"/>
        <rFont val="Calibri"/>
      </rPr>
      <t xml:space="preserve">Para el primer trimestre se llevaron a cabo las actividades de mantenimiento y monitoreo de los equipos, aplicaciones y políticas de seguridad de la entidad por parte de los ingeneiros conrtatistas y el técnico operativo del area gestión Tecnologica de la OAP. 
Se realizó el mantenimiento preventivo a la hiperconvergencia el día 24 de marzo y se hizo conrol y seguimiento semanal al comportamiento de los Nodos.
Se actualizó la consola del firewall y del antivirus ver detalles en el plan de mantenimiento y monitoreo. 
En este periodo, el 5 de abril, la Alta Consejería de las TIC realizó un ejerecicio de hacking etico en el cual nos hace algunas observaciones respecto a la vulnerabilidad de algunas cuentas de usuario y de correo, las cuales se analizaron y se procederá a efectuar el respectivo aseguramiento y depuración.
</t>
    </r>
    <r>
      <rPr>
        <b/>
        <sz val="11"/>
        <color theme="1"/>
        <rFont val="Calibri"/>
      </rPr>
      <t>En este periodo no se materializó el riesgo.</t>
    </r>
  </si>
  <si>
    <r>
      <rPr>
        <u/>
        <sz val="11"/>
        <color rgb="FF1155CC"/>
        <rFont val="Calibri"/>
      </rPr>
      <t xml:space="preserve">https://docs.google.com/spreadsheets/d/1uzdZQiXoqDD3pnB6DMchqA3JB9vIP7jq/edit#gid=1130127983
</t>
    </r>
    <r>
      <rPr>
        <u/>
        <sz val="11"/>
        <color rgb="FF000000"/>
        <rFont val="Calibri"/>
      </rPr>
      <t>Informe de la Alta Consejería de las TIC y evidencias de las acciones realizadas al respcto.</t>
    </r>
  </si>
  <si>
    <t>Según sea el caso, mensual, semanal y diario se realizan copias de respaldo de los activos de informaccíón críticos. Esto registra en el formato de Control de Copias de Respaldo (Back Ups). FT-GT-12-16 Control BackUps y revisión de servidores</t>
  </si>
  <si>
    <t>Verificar los logs que generan los scripts de toma de backups y los backups generados</t>
  </si>
  <si>
    <t>mensual, semanal y diario</t>
  </si>
  <si>
    <t>Restaurar los backups necesarios a fin de logar la disponibilidad de la infraestructura tecnológica afectada</t>
  </si>
  <si>
    <t>Ingenieros del area de gestión técnologica</t>
  </si>
  <si>
    <r>
      <rPr>
        <sz val="11"/>
        <color theme="1"/>
        <rFont val="Calibri"/>
      </rPr>
      <t>Para el primer trimestre se realizan las copias de respaldo según lo programado en el plan de mantenimiento y monitoreo.
Antes del traslado de Sede se realizaron copias de respaldo de los servidores y la base de datos Oracle asegurando un backup completo a toda la infraestructura tecnológica.
Se verifican los logs de los backups.</t>
    </r>
    <r>
      <rPr>
        <b/>
        <sz val="11"/>
        <color theme="1"/>
        <rFont val="Calibri"/>
      </rPr>
      <t xml:space="preserve">
En este periodo no se materializó el riesgo.</t>
    </r>
  </si>
  <si>
    <t>https://docs.google.com/spreadsheets/d/1uzdZQiXoqDD3pnB6DMchqA3JB9vIP7jq/edit#gid=1130127983</t>
  </si>
  <si>
    <t>Durante el trimestre se realizan campañas de socialización, divulgación y concientización  sobre los riesgos y amenazas en el uso de TI y servicios conexos, en aras de consolidar una cultura organizacional en seguridad digital.</t>
  </si>
  <si>
    <t>Hacer encuesta de apropiación y conocimiento de las políticas de seguridad y privacidad de la información</t>
  </si>
  <si>
    <t>Reafirmar las acciones preventivas a tener en cuenta para evitar ataques informáticos</t>
  </si>
  <si>
    <t xml:space="preserve">Ingenieros del area de gestión técnologica  </t>
  </si>
  <si>
    <r>
      <rPr>
        <sz val="11"/>
        <color theme="1"/>
        <rFont val="Calibri"/>
      </rPr>
      <t xml:space="preserve">Para el primer trimestre se llevaron a cabo actividades de divulgación de las políticas de seguridad y privacidad de la información a través de una cpacitación que se llevó a cabo el día 30 de marzo (se adjunta presentación de la jornada de capacitación que tuvo 4 temas), así mismo se han divulagado Tips de Seguridad a través del chat del IDEP.
</t>
    </r>
    <r>
      <rPr>
        <sz val="11"/>
        <color theme="1"/>
        <rFont val="Calibri"/>
      </rPr>
      <t>En este periodo no se materializó el riesgo.</t>
    </r>
  </si>
  <si>
    <t>Se adjuntan pantallas del chat del whatsapp donde se evidencia la divulgación de los tips de seguridad y la presentación de la capacitación sobre las políticas de seguridad y privacidad de la información.</t>
  </si>
  <si>
    <t xml:space="preserve">Indisponibilidad de los servicios y operación sin licencias 
</t>
  </si>
  <si>
    <t xml:space="preserve">Falta de oportunidad en la identificación de las necesidades de la infraestructura tecnologica </t>
  </si>
  <si>
    <t xml:space="preserve">Posibilidad de daño económico y reputacional por la Indisponibilidad de los servicios y operación sin licencias debido a Falta de oportunidad en la identificación de las necesidades de la infraestructura tecnologica </t>
  </si>
  <si>
    <t xml:space="preserve">     El riesgo afecta la imagen de la entidad internamente, de conocimiento general, nivel interno, de junta dircetiva y accionistas y/o de provedores</t>
  </si>
  <si>
    <t xml:space="preserve">Anualmente, los tecnicos del proceso de gestion tecnolgica validar los ciclos de vida del hardware y software de los fabricantes y proveedores de la infraestructura tecnológica del Instituto </t>
  </si>
  <si>
    <t>Verificar que el inventario de harware y software este actualizado</t>
  </si>
  <si>
    <t>Se realizan los mantenimientos preventivos y correctivos a la infraestrutura tecnológica.</t>
  </si>
  <si>
    <t>En este periodo no se materializó el riesgo ya que no se encontraron licencias vencidas y los equipos de cómputo oeran correctamente con el mantenimiento preventivo que se realiza anualmente.</t>
  </si>
  <si>
    <t>Se adjunta archivo de inventario de hardware y software.</t>
  </si>
  <si>
    <t>Mejoramiento integral y continuo</t>
  </si>
  <si>
    <t xml:space="preserve">Falencias en la formulación y seguimiento a los instrumentos de Gestión
</t>
  </si>
  <si>
    <t xml:space="preserve">Suministro de información ineficiente o inadecuada por parte de otras áreas.
</t>
  </si>
  <si>
    <t>Posibilidad de daño reputacional por falencias en la formulación y seguimiento a los instrumentos de gestión, debido a Suministro de información ineficiente o inadecuada por parte de otras áreas.</t>
  </si>
  <si>
    <t xml:space="preserve">     El riesgo afecta la imagen de alguna área de la organización</t>
  </si>
  <si>
    <t xml:space="preserve">
Trimestralmente, el contratista SIG-MIPG realizará el seguimiento a los diferentes planes y programas que tiene el Instituto; y generará, de acuerdo con lo establecido en el procedimiento PRO-MIC-03-04 la autoevaluación de la Gestión. Produciendo así los siguientes documentos: PEDI, hojas de vida de indicadores de gestión, planes de mejoramiento, mapas de riesgo, plan de adecuación y sostenibilidad de MIPG publicados en la Maloca SIG y alertas informativas.
</t>
  </si>
  <si>
    <t xml:space="preserve">De acuerdo a las reuniones agendadas por calendario se realiza mesa de trabajo con cada uno de los procesos para las actividaes programadas Plan de Sostenibilidad MIPG - mensualmente </t>
  </si>
  <si>
    <t>Las reprogramaciones o ajustes que se requieran hacer en los instrumentos de gestión, son validadas en Comité de gestión y desempeño institucional y se deja en el acta correspondiente</t>
  </si>
  <si>
    <t>Contratista MIPG</t>
  </si>
  <si>
    <t>En el marco del Plan de adecuaciones y sostenibilidad SIG, con referente MIPG, se realizan mesas de trabajo con los procesos para evidenciar el seguimiento en la ejecución fisica de las actividades de dicho plan. Como resultado de esta gestión el IDEP, en cabeza de la OAP, entregó el primer seguimiento trimestral con corte a marzo de 2022.</t>
  </si>
  <si>
    <t>Seguimiento trimestral a Plan de acción- Plan MIPG.</t>
  </si>
  <si>
    <t>Evaluación y control</t>
  </si>
  <si>
    <t xml:space="preserve">Debido a la entrega de información con deficiencia en la calidad o extemporanea por parte del proceso auditado.
Desconocimiento y/o aplicación de normatividad derogada o desactualizada.
</t>
  </si>
  <si>
    <t>Falencias en el analisis y generación de informes de auditoría interna.</t>
  </si>
  <si>
    <t xml:space="preserve">Posibilidad de daño reputacional por Falencias en el analisis y generación de informes de auditoría interna, debido a:
- a la entrega de información con deficiencia en la calidad o extemporanea por parte de los procesos auditados
-  Desconocimiento y/o aplicación de normatividad derogada o desactualizada.
</t>
  </si>
  <si>
    <t>Cada vez que se realiza auditoría al proceso, de conformidad con el PAA, el jefe de la oficina de Control Interno, aprobara el plan de auditoria y el diseño de los papeles de trabajo realizados para la ejecución de la misma.</t>
  </si>
  <si>
    <t xml:space="preserve">En caso de presentarse desviaciones, se presentaran al Comité de Coordinación de Ccontrol Interno -CCCI </t>
  </si>
  <si>
    <t>jefe de la oficina de Control Interno</t>
  </si>
  <si>
    <t>De conformidad con el Plan Anual de Auditoría se dió apertura a la Auditoría al Sistema Integrado de Gestión el 25 de marzo de 2022 la cual finaliza en el mes de junio</t>
  </si>
  <si>
    <t xml:space="preserve">Cronograma mesas de trabajo </t>
  </si>
  <si>
    <t>RECURSOS PARA LA GESTIÓN DEL RIESGO AL INTERIOR DE PROCESO</t>
  </si>
  <si>
    <t>Causa Inmediata</t>
  </si>
  <si>
    <t>Causa Raíz</t>
  </si>
  <si>
    <t xml:space="preserve">Definición de impacto </t>
  </si>
  <si>
    <r>
      <rPr>
        <b/>
        <sz val="10"/>
        <color theme="0"/>
        <rFont val="Arial"/>
      </rPr>
      <t xml:space="preserve">Impacto
1 a 5 = </t>
    </r>
    <r>
      <rPr>
        <sz val="10"/>
        <color theme="0"/>
        <rFont val="Arial"/>
      </rPr>
      <t>Moderado</t>
    </r>
    <r>
      <rPr>
        <b/>
        <sz val="10"/>
        <color theme="0"/>
        <rFont val="Arial"/>
      </rPr>
      <t xml:space="preserve">
6 a 11 = </t>
    </r>
    <r>
      <rPr>
        <sz val="10"/>
        <color theme="0"/>
        <rFont val="Arial"/>
      </rPr>
      <t>Mayor</t>
    </r>
    <r>
      <rPr>
        <b/>
        <sz val="10"/>
        <color theme="0"/>
        <rFont val="Arial"/>
      </rPr>
      <t xml:space="preserve">
12 a 18 = </t>
    </r>
    <r>
      <rPr>
        <sz val="10"/>
        <color theme="0"/>
        <rFont val="Arial"/>
      </rPr>
      <t>Catastrófico</t>
    </r>
  </si>
  <si>
    <t xml:space="preserve">Fecha Fin </t>
  </si>
  <si>
    <t>Oficina de Control Interno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</si>
  <si>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</si>
  <si>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</si>
  <si>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</si>
  <si>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</si>
  <si>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</si>
  <si>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</si>
  <si>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</si>
  <si>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</si>
  <si>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</si>
  <si>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</si>
  <si>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</si>
  <si>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</si>
  <si>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</si>
  <si>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</si>
  <si>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</si>
  <si>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</si>
  <si>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</si>
  <si>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</si>
  <si>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Calificación Impacto</t>
  </si>
  <si>
    <t>Si</t>
  </si>
  <si>
    <t>No</t>
  </si>
  <si>
    <t xml:space="preserve">     Entre 10 y 50 SMLMV </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</si>
  <si>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</si>
  <si>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</si>
  <si>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</si>
  <si>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</si>
  <si>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</si>
  <si>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</si>
  <si>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</si>
  <si>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</si>
  <si>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</si>
  <si>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</si>
  <si>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consejo directivo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</si>
  <si>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</si>
  <si>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</si>
  <si>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</si>
  <si>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</si>
  <si>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</si>
  <si>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</si>
  <si>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</si>
  <si>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</si>
  <si>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</si>
  <si>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</si>
  <si>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</si>
  <si>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</si>
  <si>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Pérdida_Reputacional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</si>
  <si>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</si>
  <si>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</si>
  <si>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</si>
  <si>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</si>
  <si>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</si>
  <si>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</si>
  <si>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internamente, de conocimiento general, nivel interno, de junta dircetiva y accionistas y/o de provedores</t>
  </si>
  <si>
    <t>❌</t>
  </si>
  <si>
    <t>✔</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</si>
  <si>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</si>
  <si>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</si>
  <si>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</si>
  <si>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</si>
  <si>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</si>
  <si>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</si>
  <si>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</si>
  <si>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</si>
  <si>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</si>
  <si>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</si>
  <si>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</si>
  <si>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</si>
  <si>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Atributos de para el diseño del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</si>
  <si>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</si>
  <si>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</si>
  <si>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</si>
  <si>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</si>
  <si>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</si>
  <si>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</si>
  <si>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</si>
  <si>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</si>
  <si>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rPr>
      <t>*</t>
    </r>
    <r>
      <rPr>
        <b/>
        <sz val="12"/>
        <color rgb="FF000000"/>
        <rFont val="Arial"/>
      </rPr>
      <t>Atributos de</t>
    </r>
    <r>
      <rPr>
        <b/>
        <sz val="12"/>
        <color rgb="FFE36C09"/>
        <rFont val="Arial"/>
      </rPr>
      <t xml:space="preserve"> </t>
    </r>
    <r>
      <rPr>
        <b/>
        <sz val="12"/>
        <color rgb="FF000000"/>
        <rFont val="Arial"/>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</si>
  <si>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</si>
  <si>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</si>
  <si>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</si>
  <si>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</si>
  <si>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</si>
  <si>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</si>
  <si>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</si>
  <si>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36C09"/>
        <rFont val="Arial"/>
      </rPr>
      <t>*Nota 1:</t>
    </r>
    <r>
      <rPr>
        <sz val="12"/>
        <color theme="1"/>
        <rFont val="Arial"/>
      </rPr>
      <t xml:space="preserve"> Los atributos de formalización se recogerán de manera informativa, con el fin de conocer el entorno del control y complementar el análisis con elementos cualitativos; éstos no tienen una incidencia directa en su efectividad. </t>
    </r>
  </si>
  <si>
    <t>Evitar</t>
  </si>
  <si>
    <t>Compartir</t>
  </si>
  <si>
    <t>Plan de accion (solo para la opción reducir)</t>
  </si>
  <si>
    <t>Finalizado</t>
  </si>
  <si>
    <t>En curso</t>
  </si>
  <si>
    <t>Relaciones Laborales</t>
  </si>
  <si>
    <t>Registro Sustancial</t>
  </si>
  <si>
    <t>Registro Material</t>
  </si>
  <si>
    <t>Sin registro</t>
  </si>
  <si>
    <t>Reducir</t>
  </si>
  <si>
    <t xml:space="preserve">06/05/2022 - NO se materializó el riesgo en el primer cuatrimestre. 
Continúa vigente el acto administrativo Resolución No. 19 de 2019 "Por la cual se reglamenta la administración, uso y manejo del parque automotor del Instituto para la Investigación Educativa y el Desarrollo Pedagógico - IDEP" y se comunicó a los funcionarios que de alguna manera tienen funciones de conducción o por delegación en algunas oportunidades al Conductor de la Dirección General y al Operario de la Subdirección Administrativa, mediante correo electrónico el 26 de febrero del 2019, para su conocimiento y fines pertinentes. Se revisó y consultó en la página de la Secretaría Distrital de Movilidad en el estado de comparendos (SIM) y las placas de los vehículos del instituto (OBH702 Y OBG425) en las Bases de datos no figura embargos ni desembargos ni comparendos a la fecha, el cual reposa en los archivos de gestión de recursos físicos.
Los vehículos de la entidad se encuentran parqueados en el sitio destinado para tal fin  y se utilizan de acuerdo a la demanda del servicio diligenmcianmdo por parte del Conductor las planillas reposan en los archivos de gestión de recursos físicos.
Los mantenimientos preventivos y correctivos al parque automotor de la entidad se encuentran al dia de acuerdo al contrato No. 59 de 2021 suscrito con TOTAL CAR CENTRO que se encuentra vigente y a los formatos de solicitud de servicios diseñados para tal fin en SIG-MIPG.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</si>
</sst>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57">
    <font>
      <sz val="11"/>
      <color theme="1"/>
      <name val="Calibri"/>
      <scheme val="minor"/>
    </font>
    <font>
      <b/>
      <sz val="20"/>
      <color rgb="FF000000"/>
      <name val="Arial"/>
    </font>
    <font>
      <sz val="11"/>
      <name val="Calibri"/>
    </font>
    <font>
      <sz val="11"/>
      <color theme="1"/>
      <name val="Calibri"/>
    </font>
    <font>
      <b/>
      <sz val="12"/>
      <color rgb="FF000000"/>
      <name val="Arial"/>
    </font>
    <font>
      <sz val="11"/>
      <color rgb="FF000000"/>
      <name val="Arial"/>
    </font>
    <font>
      <b/>
      <sz val="14"/>
      <color rgb="FF000000"/>
      <name val="Arial"/>
    </font>
    <font>
      <b/>
      <sz val="11"/>
      <color rgb="FFFFFFFF"/>
      <name val="Arial"/>
    </font>
    <font>
      <b/>
      <sz val="11"/>
      <color rgb="FF000000"/>
      <name val="Arial"/>
    </font>
    <font>
      <sz val="8"/>
      <color theme="1"/>
      <name val="Calibri"/>
    </font>
    <font>
      <sz val="10"/>
      <color theme="1"/>
      <name val="Calibri"/>
    </font>
    <font>
      <b/>
      <sz val="11"/>
      <color theme="1"/>
      <name val="Calibri"/>
    </font>
    <font>
      <sz val="10"/>
      <color theme="1"/>
      <name val="Arial"/>
    </font>
    <font>
      <b/>
      <sz val="10"/>
      <color theme="1"/>
      <name val="Arial"/>
    </font>
    <font>
      <sz val="10"/>
      <color rgb="FF000000"/>
      <name val="Arial"/>
    </font>
    <font>
      <sz val="11"/>
      <color theme="1"/>
      <name val="Arial Narrow"/>
    </font>
    <font>
      <b/>
      <sz val="12"/>
      <color rgb="FFFFFFFF"/>
      <name val="Calibri"/>
    </font>
    <font>
      <b/>
      <sz val="14"/>
      <color theme="0"/>
      <name val="Arial Narrow"/>
    </font>
    <font>
      <b/>
      <sz val="14"/>
      <color rgb="FFFFFFFF"/>
      <name val="Arial Narrow"/>
    </font>
    <font>
      <sz val="14"/>
      <color theme="0"/>
      <name val="Arial Narrow"/>
    </font>
    <font>
      <b/>
      <sz val="11"/>
      <color theme="1"/>
      <name val="Arial Narrow"/>
    </font>
    <font>
      <u/>
      <sz val="11"/>
      <color rgb="FF0000FF"/>
      <name val="Calibri"/>
    </font>
    <font>
      <u/>
      <sz val="11"/>
      <color rgb="FF1155CC"/>
      <name val="Calibri"/>
    </font>
    <font>
      <sz val="11"/>
      <color rgb="FF000000"/>
      <name val="Arial Narrow"/>
    </font>
    <font>
      <sz val="10"/>
      <color theme="1"/>
      <name val="Arial Narrow"/>
    </font>
    <font>
      <u/>
      <sz val="10"/>
      <color theme="1"/>
      <name val="Arial"/>
    </font>
    <font>
      <b/>
      <sz val="14"/>
      <color theme="1"/>
      <name val="Arial"/>
    </font>
    <font>
      <b/>
      <sz val="12"/>
      <color theme="0"/>
      <name val="Arial"/>
    </font>
    <font>
      <b/>
      <sz val="10"/>
      <color theme="0"/>
      <name val="Arial"/>
    </font>
    <font>
      <b/>
      <sz val="26"/>
      <color theme="1"/>
      <name val="Arial Narrow"/>
    </font>
    <font>
      <sz val="24"/>
      <color theme="1"/>
      <name val="Arial"/>
    </font>
    <font>
      <b/>
      <sz val="24"/>
      <color rgb="FF000000"/>
      <name val="Arial Narrow"/>
    </font>
    <font>
      <sz val="11"/>
      <color theme="0"/>
      <name val="Calibri"/>
    </font>
    <font>
      <sz val="26"/>
      <color rgb="FF000000"/>
      <name val="Arial Narrow"/>
    </font>
    <font>
      <sz val="26"/>
      <color rgb="FFFFFFFF"/>
      <name val="Arial Narrow"/>
    </font>
    <font>
      <sz val="16"/>
      <color theme="1"/>
      <name val="Arial Narrow"/>
    </font>
    <font>
      <sz val="16"/>
      <color rgb="FF000000"/>
      <name val="Arial Narrow"/>
    </font>
    <font>
      <sz val="16"/>
      <color theme="1"/>
      <name val="Calibri"/>
    </font>
    <font>
      <sz val="11"/>
      <color theme="1"/>
      <name val="Arial"/>
    </font>
    <font>
      <b/>
      <sz val="18"/>
      <color theme="1"/>
      <name val="Arial Narrow"/>
    </font>
    <font>
      <sz val="18"/>
      <color theme="1"/>
      <name val="Arial"/>
    </font>
    <font>
      <b/>
      <sz val="20"/>
      <color rgb="FF000000"/>
      <name val="Arial Narrow"/>
    </font>
    <font>
      <sz val="20"/>
      <color rgb="FF000000"/>
      <name val="Arial Narrow"/>
    </font>
    <font>
      <sz val="20"/>
      <color rgb="FFFFFFFF"/>
      <name val="Arial Narrow"/>
    </font>
    <font>
      <sz val="12"/>
      <color theme="1"/>
      <name val="Arial"/>
    </font>
    <font>
      <sz val="12"/>
      <color rgb="FF000000"/>
      <name val="Arial"/>
    </font>
    <font>
      <b/>
      <sz val="9"/>
      <color theme="1"/>
      <name val="Arial Narrow"/>
    </font>
    <font>
      <sz val="10"/>
      <color rgb="FF000000"/>
      <name val="Arial Narrow"/>
    </font>
    <font>
      <sz val="11"/>
      <color rgb="FFFF0000"/>
      <name val="Arial Narrow"/>
    </font>
    <font>
      <sz val="11"/>
      <color rgb="FF1155CC"/>
      <name val="Calibri"/>
    </font>
    <font>
      <u/>
      <sz val="10"/>
      <color rgb="FF1155CC"/>
      <name val="Arial"/>
    </font>
    <font>
      <u/>
      <sz val="10"/>
      <color rgb="FF000000"/>
      <name val="Arial"/>
    </font>
    <font>
      <u/>
      <sz val="11"/>
      <color rgb="FF000000"/>
      <name val="Calibri"/>
    </font>
    <font>
      <sz val="10"/>
      <color theme="0"/>
      <name val="Arial"/>
    </font>
    <font>
      <b/>
      <sz val="12"/>
      <color rgb="FFE36C09"/>
      <name val="Arial"/>
    </font>
    <font>
      <sz val="11"/>
      <color theme="1"/>
      <name val="Calibri"/>
      <family val="2"/>
    </font>
    <font>
      <b/>
      <sz val="14"/>
      <color theme="0"/>
      <name val="Arial Narrow"/>
      <family val="2"/>
    </font>
  </fonts>
  <fills count="25">
    <fill>
      <patternFill patternType="none"/>
    </fill>
    <fill>
      <patternFill patternType="gray125"/>
    </fill>
    <fill>
      <patternFill patternType="solid">
        <fgColor rgb="FF99CCFF"/>
        <bgColor rgb="FF99CCFF"/>
      </patternFill>
    </fill>
    <fill>
      <patternFill patternType="solid">
        <fgColor rgb="FF969696"/>
        <bgColor rgb="FF969696"/>
      </patternFill>
    </fill>
    <fill>
      <patternFill patternType="solid">
        <fgColor rgb="FF993300"/>
        <bgColor rgb="FF993300"/>
      </patternFill>
    </fill>
    <fill>
      <patternFill patternType="solid">
        <fgColor rgb="FF00CCFF"/>
        <bgColor rgb="FF00CCFF"/>
      </patternFill>
    </fill>
    <fill>
      <patternFill patternType="solid">
        <fgColor rgb="FF99CC00"/>
        <bgColor rgb="FF99CC00"/>
      </patternFill>
    </fill>
    <fill>
      <patternFill patternType="solid">
        <fgColor rgb="FFC0C0C0"/>
        <bgColor rgb="FFC0C0C0"/>
      </patternFill>
    </fill>
    <fill>
      <patternFill patternType="solid">
        <fgColor rgb="FFFF9900"/>
        <bgColor rgb="FFFF9900"/>
      </patternFill>
    </fill>
    <fill>
      <patternFill patternType="solid">
        <fgColor rgb="FF808080"/>
        <bgColor rgb="FF808080"/>
      </patternFill>
    </fill>
    <fill>
      <patternFill patternType="solid">
        <fgColor rgb="FFFFFFFF"/>
        <bgColor rgb="FFFFFFFF"/>
      </patternFill>
    </fill>
    <fill>
      <patternFill patternType="solid">
        <fgColor rgb="FFD0CECE"/>
        <bgColor rgb="FFD0CECE"/>
      </patternFill>
    </fill>
    <fill>
      <patternFill patternType="solid">
        <fgColor theme="0"/>
        <bgColor theme="0"/>
      </patternFill>
    </fill>
    <fill>
      <patternFill patternType="solid">
        <fgColor theme="4"/>
        <bgColor theme="4"/>
      </patternFill>
    </fill>
    <fill>
      <patternFill patternType="solid">
        <fgColor rgb="FF7030A0"/>
        <bgColor rgb="FF7030A0"/>
      </patternFill>
    </fill>
    <fill>
      <patternFill patternType="solid">
        <fgColor rgb="FF31859B"/>
        <bgColor rgb="FF31859B"/>
      </patternFill>
    </fill>
    <fill>
      <patternFill patternType="solid">
        <fgColor rgb="FF00B0F0"/>
        <bgColor rgb="FF00B0F0"/>
      </patternFill>
    </fill>
    <fill>
      <patternFill patternType="solid">
        <fgColor rgb="FFFFFF00"/>
        <bgColor rgb="FFFFFF00"/>
      </patternFill>
    </fill>
    <fill>
      <patternFill patternType="solid">
        <fgColor rgb="FF92CDDC"/>
        <bgColor rgb="FF92CDDC"/>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s>
  <borders count="74">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hair">
        <color rgb="FF000000"/>
      </left>
      <right style="hair">
        <color rgb="FF000000"/>
      </right>
      <top style="hair">
        <color rgb="FF000000"/>
      </top>
      <bottom/>
      <diagonal/>
    </border>
    <border>
      <left style="thin">
        <color rgb="FF000000"/>
      </left>
      <right style="thin">
        <color rgb="FF000000"/>
      </right>
      <top/>
      <bottom/>
      <diagonal/>
    </border>
    <border>
      <left/>
      <right/>
      <top/>
      <bottom style="thin">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299">
    <xf numFmtId="0" fontId="0" fillId="0" borderId="0" xfId="0" applyFont="1" applyAlignment="1"/>
    <xf numFmtId="0" fontId="3" fillId="0" borderId="0" xfId="0" applyFont="1"/>
    <xf numFmtId="0" fontId="5" fillId="0" borderId="0" xfId="0" applyFont="1"/>
    <xf numFmtId="0" fontId="7" fillId="4" borderId="15" xfId="0" applyFont="1" applyFill="1" applyBorder="1" applyAlignment="1">
      <alignment horizontal="center"/>
    </xf>
    <xf numFmtId="0" fontId="7" fillId="4" borderId="15" xfId="0" applyFont="1" applyFill="1" applyBorder="1" applyAlignment="1">
      <alignment horizontal="center" wrapText="1"/>
    </xf>
    <xf numFmtId="0" fontId="5" fillId="5" borderId="16" xfId="0" applyFont="1" applyFill="1" applyBorder="1"/>
    <xf numFmtId="0" fontId="5" fillId="5" borderId="15" xfId="0" applyFont="1" applyFill="1" applyBorder="1" applyAlignment="1">
      <alignment horizontal="center"/>
    </xf>
    <xf numFmtId="0" fontId="5" fillId="5" borderId="17" xfId="0" applyFont="1" applyFill="1" applyBorder="1" applyAlignment="1">
      <alignment horizontal="center"/>
    </xf>
    <xf numFmtId="0" fontId="8" fillId="5" borderId="16" xfId="0" applyFont="1" applyFill="1" applyBorder="1" applyAlignment="1">
      <alignment horizontal="center"/>
    </xf>
    <xf numFmtId="0" fontId="5" fillId="5" borderId="16" xfId="0" applyFont="1" applyFill="1" applyBorder="1" applyAlignment="1">
      <alignment horizontal="center"/>
    </xf>
    <xf numFmtId="0" fontId="5" fillId="5" borderId="18" xfId="0" applyFont="1" applyFill="1" applyBorder="1" applyAlignment="1">
      <alignment horizontal="center"/>
    </xf>
    <xf numFmtId="0" fontId="5" fillId="6" borderId="16" xfId="0" applyFont="1" applyFill="1" applyBorder="1"/>
    <xf numFmtId="0" fontId="5" fillId="6" borderId="15" xfId="0" applyFont="1" applyFill="1" applyBorder="1" applyAlignment="1">
      <alignment horizontal="center"/>
    </xf>
    <xf numFmtId="0" fontId="5" fillId="6" borderId="17" xfId="0" applyFont="1" applyFill="1" applyBorder="1" applyAlignment="1">
      <alignment horizontal="center"/>
    </xf>
    <xf numFmtId="0" fontId="8" fillId="6" borderId="16" xfId="0" applyFont="1" applyFill="1" applyBorder="1" applyAlignment="1">
      <alignment horizontal="center"/>
    </xf>
    <xf numFmtId="0" fontId="5" fillId="7" borderId="16" xfId="0" applyFont="1" applyFill="1" applyBorder="1"/>
    <xf numFmtId="0" fontId="5" fillId="7" borderId="15" xfId="0" applyFont="1" applyFill="1" applyBorder="1" applyAlignment="1">
      <alignment horizontal="center"/>
    </xf>
    <xf numFmtId="0" fontId="5" fillId="7" borderId="17" xfId="0" applyFont="1" applyFill="1" applyBorder="1" applyAlignment="1">
      <alignment horizontal="center"/>
    </xf>
    <xf numFmtId="0" fontId="8" fillId="7" borderId="16" xfId="0" applyFont="1" applyFill="1" applyBorder="1" applyAlignment="1">
      <alignment horizontal="center"/>
    </xf>
    <xf numFmtId="0" fontId="5" fillId="8" borderId="16" xfId="0" applyFont="1" applyFill="1" applyBorder="1"/>
    <xf numFmtId="0" fontId="5" fillId="8" borderId="15" xfId="0" applyFont="1" applyFill="1" applyBorder="1" applyAlignment="1">
      <alignment horizontal="center"/>
    </xf>
    <xf numFmtId="0" fontId="5" fillId="8" borderId="17" xfId="0" applyFont="1" applyFill="1" applyBorder="1" applyAlignment="1">
      <alignment horizontal="center"/>
    </xf>
    <xf numFmtId="0" fontId="8" fillId="8" borderId="16" xfId="0" applyFont="1" applyFill="1" applyBorder="1" applyAlignment="1">
      <alignment horizontal="center"/>
    </xf>
    <xf numFmtId="0" fontId="4" fillId="9" borderId="16" xfId="0" applyFont="1" applyFill="1" applyBorder="1" applyAlignment="1">
      <alignment horizontal="right"/>
    </xf>
    <xf numFmtId="0" fontId="4" fillId="9" borderId="16" xfId="0" applyFont="1" applyFill="1" applyBorder="1" applyAlignment="1">
      <alignment horizontal="center"/>
    </xf>
    <xf numFmtId="0" fontId="9" fillId="0" borderId="0" xfId="0" applyFont="1"/>
    <xf numFmtId="0" fontId="9" fillId="0" borderId="0" xfId="0" applyFont="1" applyAlignment="1">
      <alignment horizontal="center"/>
    </xf>
    <xf numFmtId="0" fontId="10" fillId="0" borderId="0" xfId="0" applyFont="1" applyAlignment="1">
      <alignment horizontal="center"/>
    </xf>
    <xf numFmtId="0" fontId="11" fillId="0" borderId="19" xfId="0" applyFont="1" applyBorder="1" applyAlignment="1">
      <alignment wrapText="1"/>
    </xf>
    <xf numFmtId="0" fontId="3" fillId="0" borderId="19" xfId="0" applyFont="1" applyBorder="1" applyAlignment="1">
      <alignment wrapText="1"/>
    </xf>
    <xf numFmtId="0" fontId="12" fillId="0" borderId="20" xfId="0" applyFont="1" applyBorder="1" applyAlignment="1">
      <alignment horizontal="center" vertical="center" wrapText="1"/>
    </xf>
    <xf numFmtId="0" fontId="12" fillId="12" borderId="34" xfId="0" applyFont="1" applyFill="1" applyBorder="1" applyAlignment="1">
      <alignment vertical="center" wrapText="1"/>
    </xf>
    <xf numFmtId="0" fontId="15" fillId="0" borderId="0" xfId="0" applyFont="1"/>
    <xf numFmtId="0" fontId="16" fillId="0" borderId="0" xfId="0" applyFont="1" applyAlignment="1">
      <alignment horizontal="center" vertical="center"/>
    </xf>
    <xf numFmtId="0" fontId="17" fillId="13" borderId="35" xfId="0" applyFont="1" applyFill="1" applyBorder="1" applyAlignment="1">
      <alignment horizontal="center" vertical="center" textRotation="90"/>
    </xf>
    <xf numFmtId="0" fontId="17" fillId="13" borderId="35" xfId="0" applyFont="1" applyFill="1" applyBorder="1" applyAlignment="1">
      <alignment horizontal="center" vertical="center" wrapText="1"/>
    </xf>
    <xf numFmtId="0" fontId="17" fillId="14" borderId="35" xfId="0" applyFont="1" applyFill="1" applyBorder="1" applyAlignment="1">
      <alignment horizontal="center" vertical="center" wrapText="1"/>
    </xf>
    <xf numFmtId="0" fontId="17" fillId="8" borderId="35" xfId="0" applyFont="1" applyFill="1" applyBorder="1" applyAlignment="1">
      <alignment horizontal="center" vertical="center"/>
    </xf>
    <xf numFmtId="0" fontId="17" fillId="8" borderId="35" xfId="0" applyFont="1" applyFill="1" applyBorder="1" applyAlignment="1">
      <alignment horizontal="center" vertical="center" wrapText="1"/>
    </xf>
    <xf numFmtId="0" fontId="17" fillId="13" borderId="35" xfId="0" applyFont="1" applyFill="1" applyBorder="1" applyAlignment="1">
      <alignment horizontal="center" vertical="center" textRotation="90" wrapText="1"/>
    </xf>
    <xf numFmtId="0" fontId="17" fillId="13" borderId="15" xfId="0" applyFont="1" applyFill="1" applyBorder="1" applyAlignment="1">
      <alignment horizontal="center" vertical="center" textRotation="90"/>
    </xf>
    <xf numFmtId="0" fontId="17" fillId="13" borderId="15" xfId="0" applyFont="1" applyFill="1" applyBorder="1" applyAlignment="1">
      <alignment horizontal="center" vertical="center" wrapText="1"/>
    </xf>
    <xf numFmtId="0" fontId="17" fillId="14" borderId="15" xfId="0" applyFont="1" applyFill="1" applyBorder="1" applyAlignment="1">
      <alignment horizontal="center" vertical="center" wrapText="1"/>
    </xf>
    <xf numFmtId="0" fontId="17" fillId="8" borderId="15" xfId="0" applyFont="1" applyFill="1" applyBorder="1" applyAlignment="1">
      <alignment horizontal="center" vertical="center"/>
    </xf>
    <xf numFmtId="0" fontId="17" fillId="8" borderId="15" xfId="0" applyFont="1" applyFill="1" applyBorder="1" applyAlignment="1">
      <alignment horizontal="center" vertical="center" wrapText="1"/>
    </xf>
    <xf numFmtId="0" fontId="17" fillId="8" borderId="35" xfId="0" applyFont="1" applyFill="1" applyBorder="1" applyAlignment="1">
      <alignment horizontal="center" vertical="center" textRotation="90"/>
    </xf>
    <xf numFmtId="0" fontId="17" fillId="13" borderId="15" xfId="0" applyFont="1" applyFill="1" applyBorder="1" applyAlignment="1">
      <alignment horizontal="center" vertical="center" textRotation="90" wrapText="1"/>
    </xf>
    <xf numFmtId="49" fontId="17" fillId="8" borderId="35" xfId="0" applyNumberFormat="1" applyFont="1" applyFill="1" applyBorder="1" applyAlignment="1">
      <alignment vertical="center" textRotation="90" wrapText="1"/>
    </xf>
    <xf numFmtId="49" fontId="17" fillId="8" borderId="35" xfId="0" applyNumberFormat="1" applyFont="1" applyFill="1" applyBorder="1" applyAlignment="1">
      <alignment horizontal="center" vertical="center" wrapText="1"/>
    </xf>
    <xf numFmtId="49" fontId="17" fillId="2" borderId="35" xfId="0" applyNumberFormat="1" applyFont="1" applyFill="1" applyBorder="1" applyAlignment="1">
      <alignment vertical="center" textRotation="90" wrapText="1"/>
    </xf>
    <xf numFmtId="49" fontId="17" fillId="2" borderId="36" xfId="0" applyNumberFormat="1" applyFont="1" applyFill="1" applyBorder="1" applyAlignment="1">
      <alignment horizontal="center" vertical="center" wrapText="1"/>
    </xf>
    <xf numFmtId="0" fontId="16" fillId="6" borderId="16" xfId="0" applyFont="1" applyFill="1" applyBorder="1" applyAlignment="1">
      <alignment horizontal="center" vertical="center"/>
    </xf>
    <xf numFmtId="0" fontId="15" fillId="0" borderId="37" xfId="0" applyFont="1" applyBorder="1" applyAlignment="1">
      <alignment horizontal="center" vertical="center"/>
    </xf>
    <xf numFmtId="0" fontId="15" fillId="0" borderId="2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20" fillId="0" borderId="16" xfId="0" applyFont="1" applyBorder="1" applyAlignment="1">
      <alignment horizontal="center" vertical="center" wrapText="1"/>
    </xf>
    <xf numFmtId="9" fontId="15" fillId="0" borderId="16" xfId="0" applyNumberFormat="1" applyFont="1" applyBorder="1" applyAlignment="1">
      <alignment horizontal="center" vertical="center" wrapText="1"/>
    </xf>
    <xf numFmtId="0" fontId="20" fillId="0" borderId="16" xfId="0" applyFont="1" applyBorder="1" applyAlignment="1">
      <alignment horizontal="center" vertical="center"/>
    </xf>
    <xf numFmtId="0" fontId="12" fillId="0" borderId="16" xfId="0" applyFont="1" applyBorder="1" applyAlignment="1">
      <alignment horizontal="left" vertical="center" wrapText="1"/>
    </xf>
    <xf numFmtId="0" fontId="15" fillId="0" borderId="16" xfId="0" applyFont="1" applyBorder="1" applyAlignment="1">
      <alignment horizontal="center" vertical="center" textRotation="90"/>
    </xf>
    <xf numFmtId="9" fontId="15" fillId="0" borderId="16" xfId="0" applyNumberFormat="1" applyFont="1" applyBorder="1" applyAlignment="1">
      <alignment horizontal="center" vertical="center"/>
    </xf>
    <xf numFmtId="164" fontId="15" fillId="0" borderId="16" xfId="0" applyNumberFormat="1" applyFont="1" applyBorder="1" applyAlignment="1">
      <alignment horizontal="center" vertical="center"/>
    </xf>
    <xf numFmtId="0" fontId="20" fillId="0" borderId="16" xfId="0" applyFont="1" applyBorder="1" applyAlignment="1">
      <alignment horizontal="center" vertical="center" textRotation="90" wrapText="1"/>
    </xf>
    <xf numFmtId="0" fontId="20" fillId="0" borderId="16" xfId="0" applyFont="1" applyBorder="1" applyAlignment="1">
      <alignment horizontal="center" vertical="center" textRotation="90"/>
    </xf>
    <xf numFmtId="0" fontId="15" fillId="12" borderId="16" xfId="0" applyFont="1" applyFill="1" applyBorder="1" applyAlignment="1">
      <alignment horizontal="left" vertical="center" wrapText="1"/>
    </xf>
    <xf numFmtId="165" fontId="15" fillId="0" borderId="16" xfId="0" applyNumberFormat="1" applyFont="1" applyBorder="1" applyAlignment="1">
      <alignment horizontal="center" vertical="center"/>
    </xf>
    <xf numFmtId="0" fontId="12"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15" fillId="12" borderId="16" xfId="0" applyFont="1" applyFill="1" applyBorder="1" applyAlignment="1">
      <alignment horizontal="left" vertical="center"/>
    </xf>
    <xf numFmtId="0" fontId="3" fillId="0" borderId="16" xfId="0" applyFont="1" applyBorder="1" applyAlignment="1">
      <alignment wrapText="1"/>
    </xf>
    <xf numFmtId="0" fontId="3" fillId="0" borderId="16" xfId="0" applyFont="1" applyBorder="1" applyAlignment="1">
      <alignment vertical="center" wrapText="1"/>
    </xf>
    <xf numFmtId="0" fontId="15" fillId="0" borderId="16" xfId="0" applyFont="1" applyBorder="1" applyAlignment="1">
      <alignment horizontal="left" vertical="center" wrapText="1"/>
    </xf>
    <xf numFmtId="0" fontId="3" fillId="0" borderId="16" xfId="0" applyFont="1" applyBorder="1" applyAlignment="1">
      <alignment vertical="center" wrapText="1"/>
    </xf>
    <xf numFmtId="0" fontId="15" fillId="0" borderId="37" xfId="0" applyFont="1" applyBorder="1" applyAlignment="1">
      <alignment horizontal="center" vertical="center" wrapText="1"/>
    </xf>
    <xf numFmtId="0" fontId="20" fillId="0" borderId="37" xfId="0" applyFont="1" applyBorder="1" applyAlignment="1">
      <alignment horizontal="center" vertical="center" wrapText="1"/>
    </xf>
    <xf numFmtId="9" fontId="15" fillId="0" borderId="37" xfId="0" applyNumberFormat="1" applyFont="1" applyBorder="1" applyAlignment="1">
      <alignment horizontal="center" vertical="center" wrapText="1"/>
    </xf>
    <xf numFmtId="0" fontId="20" fillId="0" borderId="37" xfId="0" applyFont="1" applyBorder="1" applyAlignment="1">
      <alignment horizontal="center" vertical="center"/>
    </xf>
    <xf numFmtId="0" fontId="3" fillId="0" borderId="16" xfId="0" applyFont="1" applyBorder="1" applyAlignment="1">
      <alignment wrapText="1"/>
    </xf>
    <xf numFmtId="0" fontId="21" fillId="0" borderId="16" xfId="0" applyFont="1" applyBorder="1" applyAlignment="1">
      <alignment vertical="center" wrapText="1"/>
    </xf>
    <xf numFmtId="0" fontId="3" fillId="0" borderId="38" xfId="0" applyFont="1" applyBorder="1"/>
    <xf numFmtId="0" fontId="3" fillId="0" borderId="39" xfId="0" applyFont="1" applyBorder="1"/>
    <xf numFmtId="0" fontId="15" fillId="0" borderId="30" xfId="0" applyFont="1" applyBorder="1" applyAlignment="1">
      <alignment horizontal="center" vertical="center" wrapText="1"/>
    </xf>
    <xf numFmtId="0" fontId="15" fillId="0" borderId="16" xfId="0" applyFont="1" applyBorder="1"/>
    <xf numFmtId="0" fontId="3" fillId="0" borderId="16" xfId="0" applyFont="1" applyBorder="1"/>
    <xf numFmtId="0" fontId="3" fillId="0" borderId="16" xfId="0" applyFont="1" applyBorder="1" applyAlignment="1">
      <alignment horizontal="left" vertical="top" wrapText="1"/>
    </xf>
    <xf numFmtId="0" fontId="12" fillId="0" borderId="16" xfId="0" applyFont="1" applyBorder="1" applyAlignment="1">
      <alignment vertical="center" wrapText="1"/>
    </xf>
    <xf numFmtId="0" fontId="3" fillId="0" borderId="16" xfId="0" applyFont="1" applyBorder="1" applyAlignment="1">
      <alignment horizontal="left" vertical="center"/>
    </xf>
    <xf numFmtId="0" fontId="15" fillId="0" borderId="16" xfId="0" applyFont="1" applyBorder="1" applyAlignment="1">
      <alignment vertical="center"/>
    </xf>
    <xf numFmtId="0" fontId="3" fillId="0" borderId="16" xfId="0" applyFont="1" applyBorder="1" applyAlignment="1">
      <alignment wrapText="1"/>
    </xf>
    <xf numFmtId="0" fontId="22" fillId="0" borderId="16" xfId="0" applyFont="1" applyBorder="1" applyAlignment="1">
      <alignment vertical="center" wrapText="1"/>
    </xf>
    <xf numFmtId="0" fontId="15" fillId="0" borderId="21" xfId="0" applyFont="1" applyBorder="1" applyAlignment="1">
      <alignment horizontal="center" vertical="center" wrapText="1"/>
    </xf>
    <xf numFmtId="0" fontId="12" fillId="0" borderId="37" xfId="0" applyFont="1" applyBorder="1" applyAlignment="1">
      <alignment horizontal="left" vertical="center" wrapText="1"/>
    </xf>
    <xf numFmtId="0" fontId="3" fillId="0" borderId="16" xfId="0" applyFont="1" applyBorder="1" applyAlignment="1">
      <alignment vertical="center"/>
    </xf>
    <xf numFmtId="0" fontId="12" fillId="12" borderId="16"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center" vertical="center" wrapText="1"/>
    </xf>
    <xf numFmtId="0" fontId="12" fillId="10" borderId="16" xfId="0" applyFont="1" applyFill="1" applyBorder="1" applyAlignment="1">
      <alignment horizontal="left" vertical="center" wrapText="1"/>
    </xf>
    <xf numFmtId="0" fontId="3" fillId="0" borderId="16" xfId="0" applyFont="1" applyBorder="1" applyAlignment="1">
      <alignment vertical="top"/>
    </xf>
    <xf numFmtId="0" fontId="23" fillId="0" borderId="16" xfId="0" applyFont="1" applyBorder="1" applyAlignment="1">
      <alignment vertical="top" wrapText="1"/>
    </xf>
    <xf numFmtId="0" fontId="24" fillId="0" borderId="16" xfId="0" applyFont="1" applyBorder="1" applyAlignment="1">
      <alignment horizontal="left" vertical="center" wrapText="1"/>
    </xf>
    <xf numFmtId="0" fontId="15" fillId="0" borderId="16" xfId="0" applyFont="1" applyBorder="1" applyAlignment="1">
      <alignment vertical="top" wrapText="1"/>
    </xf>
    <xf numFmtId="0" fontId="25" fillId="10" borderId="16" xfId="0" applyFont="1" applyFill="1" applyBorder="1" applyAlignment="1">
      <alignment horizontal="left" vertical="center" wrapText="1"/>
    </xf>
    <xf numFmtId="0" fontId="15" fillId="0" borderId="37" xfId="0" applyFont="1" applyBorder="1" applyAlignment="1">
      <alignment horizontal="left" vertical="center" wrapText="1"/>
    </xf>
    <xf numFmtId="0" fontId="15" fillId="0" borderId="37" xfId="0" applyFont="1" applyBorder="1" applyAlignment="1">
      <alignment horizontal="center" vertical="center" textRotation="90"/>
    </xf>
    <xf numFmtId="9" fontId="15" fillId="0" borderId="37" xfId="0" applyNumberFormat="1" applyFont="1" applyBorder="1" applyAlignment="1">
      <alignment horizontal="center" vertical="center"/>
    </xf>
    <xf numFmtId="164" fontId="15" fillId="0" borderId="37" xfId="0" applyNumberFormat="1" applyFont="1" applyBorder="1" applyAlignment="1">
      <alignment horizontal="center" vertical="center"/>
    </xf>
    <xf numFmtId="0" fontId="20" fillId="0" borderId="37" xfId="0" applyFont="1" applyBorder="1" applyAlignment="1">
      <alignment horizontal="center" vertical="center" textRotation="90" wrapText="1"/>
    </xf>
    <xf numFmtId="0" fontId="20" fillId="0" borderId="37" xfId="0" applyFont="1" applyBorder="1" applyAlignment="1">
      <alignment horizontal="center" vertical="center" textRotation="90"/>
    </xf>
    <xf numFmtId="0" fontId="15" fillId="12" borderId="35" xfId="0" applyFont="1" applyFill="1" applyBorder="1" applyAlignment="1">
      <alignment horizontal="left" vertical="center" wrapText="1"/>
    </xf>
    <xf numFmtId="165" fontId="15" fillId="0" borderId="37" xfId="0" applyNumberFormat="1" applyFont="1" applyBorder="1" applyAlignment="1">
      <alignment horizontal="center" vertical="center"/>
    </xf>
    <xf numFmtId="0" fontId="3" fillId="0" borderId="20" xfId="0" applyFont="1" applyBorder="1" applyAlignment="1">
      <alignment horizontal="left" vertical="center"/>
    </xf>
    <xf numFmtId="0" fontId="15" fillId="12" borderId="35" xfId="0" applyFont="1" applyFill="1" applyBorder="1" applyAlignment="1">
      <alignment horizontal="left" vertical="center"/>
    </xf>
    <xf numFmtId="0" fontId="15" fillId="0" borderId="39" xfId="0" applyFont="1" applyBorder="1" applyAlignment="1">
      <alignment horizontal="center" vertical="center"/>
    </xf>
    <xf numFmtId="0" fontId="15" fillId="0" borderId="39" xfId="0" applyFont="1" applyBorder="1" applyAlignment="1">
      <alignment horizontal="center" vertical="center" wrapText="1"/>
    </xf>
    <xf numFmtId="0" fontId="20" fillId="0" borderId="39" xfId="0" applyFont="1" applyBorder="1" applyAlignment="1">
      <alignment horizontal="center" vertical="center" wrapText="1"/>
    </xf>
    <xf numFmtId="9" fontId="15" fillId="0" borderId="39" xfId="0" applyNumberFormat="1" applyFont="1" applyBorder="1" applyAlignment="1">
      <alignment horizontal="center" vertical="center" wrapText="1"/>
    </xf>
    <xf numFmtId="0" fontId="20" fillId="0" borderId="39" xfId="0" applyFont="1" applyBorder="1" applyAlignment="1">
      <alignment horizontal="center" vertical="center"/>
    </xf>
    <xf numFmtId="0" fontId="12" fillId="10" borderId="15" xfId="0" applyFont="1" applyFill="1" applyBorder="1" applyAlignment="1">
      <alignment horizontal="left" vertical="center" wrapText="1"/>
    </xf>
    <xf numFmtId="0" fontId="15" fillId="0" borderId="39" xfId="0" applyFont="1" applyBorder="1" applyAlignment="1">
      <alignment horizontal="center" vertical="center" textRotation="90"/>
    </xf>
    <xf numFmtId="9" fontId="15" fillId="0" borderId="39" xfId="0" applyNumberFormat="1" applyFont="1" applyBorder="1" applyAlignment="1">
      <alignment horizontal="center" vertical="center"/>
    </xf>
    <xf numFmtId="164" fontId="15" fillId="0" borderId="39" xfId="0" applyNumberFormat="1" applyFont="1" applyBorder="1" applyAlignment="1">
      <alignment horizontal="center" vertical="center"/>
    </xf>
    <xf numFmtId="0" fontId="20" fillId="0" borderId="39" xfId="0" applyFont="1" applyBorder="1" applyAlignment="1">
      <alignment horizontal="center" vertical="center" textRotation="90" wrapText="1"/>
    </xf>
    <xf numFmtId="0" fontId="20" fillId="0" borderId="39" xfId="0" applyFont="1" applyBorder="1" applyAlignment="1">
      <alignment horizontal="center" vertical="center" textRotation="90"/>
    </xf>
    <xf numFmtId="0" fontId="15" fillId="12" borderId="15" xfId="0" applyFont="1" applyFill="1" applyBorder="1" applyAlignment="1">
      <alignment horizontal="left" vertical="center" wrapText="1"/>
    </xf>
    <xf numFmtId="165" fontId="15" fillId="0" borderId="39" xfId="0" applyNumberFormat="1" applyFont="1" applyBorder="1" applyAlignment="1">
      <alignment horizontal="center" vertical="center"/>
    </xf>
    <xf numFmtId="0" fontId="12" fillId="0" borderId="39" xfId="0" applyFont="1" applyBorder="1" applyAlignment="1">
      <alignment horizontal="left" vertical="center" wrapText="1"/>
    </xf>
    <xf numFmtId="0" fontId="3" fillId="0" borderId="39" xfId="0" applyFont="1" applyBorder="1" applyAlignment="1">
      <alignment horizontal="left" vertical="center"/>
    </xf>
    <xf numFmtId="0" fontId="3" fillId="0" borderId="27" xfId="0" applyFont="1" applyBorder="1" applyAlignment="1">
      <alignment horizontal="left" vertical="center"/>
    </xf>
    <xf numFmtId="0" fontId="15" fillId="12" borderId="15" xfId="0" applyFont="1" applyFill="1" applyBorder="1" applyAlignment="1">
      <alignment horizontal="left" vertical="center"/>
    </xf>
    <xf numFmtId="0" fontId="15" fillId="0" borderId="0" xfId="0" applyFont="1" applyAlignment="1">
      <alignment horizontal="center" vertical="center"/>
    </xf>
    <xf numFmtId="0" fontId="3" fillId="0" borderId="0" xfId="0" applyFont="1" applyAlignment="1">
      <alignment wrapText="1"/>
    </xf>
    <xf numFmtId="0" fontId="15" fillId="0" borderId="0" xfId="0" applyFont="1" applyAlignment="1">
      <alignment horizontal="center"/>
    </xf>
    <xf numFmtId="49" fontId="28" fillId="13" borderId="44" xfId="0" applyNumberFormat="1" applyFont="1" applyFill="1" applyBorder="1" applyAlignment="1">
      <alignment horizontal="center" vertical="center" wrapText="1"/>
    </xf>
    <xf numFmtId="0" fontId="17" fillId="17" borderId="35" xfId="0" applyFont="1" applyFill="1" applyBorder="1" applyAlignment="1">
      <alignment horizontal="center" vertical="center" wrapText="1"/>
    </xf>
    <xf numFmtId="49" fontId="28" fillId="13" borderId="47" xfId="0" applyNumberFormat="1" applyFont="1" applyFill="1" applyBorder="1" applyAlignment="1">
      <alignment horizontal="center" vertical="center" wrapText="1"/>
    </xf>
    <xf numFmtId="49" fontId="28" fillId="13" borderId="48" xfId="0" applyNumberFormat="1" applyFont="1" applyFill="1" applyBorder="1" applyAlignment="1">
      <alignment horizontal="center" vertical="center" wrapText="1"/>
    </xf>
    <xf numFmtId="49" fontId="28" fillId="13" borderId="49" xfId="0" applyNumberFormat="1" applyFont="1" applyFill="1" applyBorder="1" applyAlignment="1">
      <alignment horizontal="center" vertical="center" wrapText="1"/>
    </xf>
    <xf numFmtId="0" fontId="17" fillId="13" borderId="16" xfId="0" applyFont="1" applyFill="1" applyBorder="1" applyAlignment="1">
      <alignment horizontal="center" vertical="center" textRotation="90"/>
    </xf>
    <xf numFmtId="0" fontId="3" fillId="17" borderId="15" xfId="0" applyFont="1" applyFill="1" applyBorder="1"/>
    <xf numFmtId="0" fontId="3" fillId="17" borderId="50" xfId="0" applyFont="1" applyFill="1" applyBorder="1"/>
    <xf numFmtId="0" fontId="17" fillId="13" borderId="50" xfId="0" applyFont="1" applyFill="1" applyBorder="1" applyAlignment="1">
      <alignment horizontal="center" vertical="center" wrapText="1"/>
    </xf>
    <xf numFmtId="0" fontId="12" fillId="0" borderId="47" xfId="0" applyFont="1" applyBorder="1" applyAlignment="1">
      <alignment vertical="center" wrapText="1"/>
    </xf>
    <xf numFmtId="165" fontId="15" fillId="0" borderId="16" xfId="0" applyNumberFormat="1" applyFont="1" applyBorder="1" applyAlignment="1">
      <alignment horizontal="center" vertical="center" wrapText="1"/>
    </xf>
    <xf numFmtId="165" fontId="3" fillId="0" borderId="39" xfId="0" applyNumberFormat="1" applyFont="1" applyBorder="1" applyAlignment="1">
      <alignment horizontal="center" vertical="center"/>
    </xf>
    <xf numFmtId="0" fontId="3" fillId="0" borderId="16" xfId="0" applyFont="1" applyBorder="1" applyAlignment="1">
      <alignment horizontal="center" vertical="center"/>
    </xf>
    <xf numFmtId="0" fontId="15" fillId="12" borderId="16" xfId="0" applyFont="1" applyFill="1" applyBorder="1" applyAlignment="1">
      <alignment horizontal="center" vertical="center"/>
    </xf>
    <xf numFmtId="0" fontId="12" fillId="0" borderId="53" xfId="0" applyFont="1" applyBorder="1" applyAlignment="1">
      <alignment vertical="center" wrapText="1"/>
    </xf>
    <xf numFmtId="0" fontId="15" fillId="12" borderId="52" xfId="0" applyFont="1" applyFill="1" applyBorder="1" applyAlignment="1">
      <alignment horizontal="center" vertical="center"/>
    </xf>
    <xf numFmtId="1" fontId="15" fillId="12" borderId="35" xfId="0" applyNumberFormat="1" applyFont="1" applyFill="1" applyBorder="1" applyAlignment="1">
      <alignment horizontal="center" vertical="center" wrapText="1"/>
    </xf>
    <xf numFmtId="9" fontId="15" fillId="0" borderId="37" xfId="0" applyNumberFormat="1" applyFont="1" applyBorder="1" applyAlignment="1">
      <alignment vertical="center" wrapText="1"/>
    </xf>
    <xf numFmtId="0" fontId="12" fillId="0" borderId="53" xfId="0" applyFont="1" applyBorder="1" applyAlignment="1">
      <alignment horizontal="center" vertical="center" wrapText="1"/>
    </xf>
    <xf numFmtId="1" fontId="15" fillId="0" borderId="37" xfId="0" applyNumberFormat="1" applyFont="1" applyBorder="1" applyAlignment="1">
      <alignment horizontal="center" vertical="center" wrapText="1"/>
    </xf>
    <xf numFmtId="0" fontId="12" fillId="0" borderId="37" xfId="0" applyFont="1" applyBorder="1" applyAlignment="1">
      <alignment vertical="center" wrapText="1"/>
    </xf>
    <xf numFmtId="165" fontId="3" fillId="0" borderId="38" xfId="0" applyNumberFormat="1" applyFont="1" applyBorder="1" applyAlignment="1">
      <alignment horizontal="center" vertical="center"/>
    </xf>
    <xf numFmtId="0" fontId="3" fillId="0" borderId="37" xfId="0" applyFont="1" applyBorder="1" applyAlignment="1">
      <alignment horizontal="center" vertical="center"/>
    </xf>
    <xf numFmtId="0" fontId="3" fillId="0" borderId="37" xfId="0" applyFont="1" applyBorder="1" applyAlignment="1">
      <alignment horizontal="center" vertical="center" wrapText="1"/>
    </xf>
    <xf numFmtId="165" fontId="3" fillId="0" borderId="16" xfId="0" applyNumberFormat="1" applyFont="1" applyBorder="1" applyAlignment="1">
      <alignment horizontal="center" vertical="center"/>
    </xf>
    <xf numFmtId="0" fontId="3" fillId="12" borderId="34" xfId="0" applyFont="1" applyFill="1" applyBorder="1"/>
    <xf numFmtId="0" fontId="30" fillId="12" borderId="34" xfId="0" applyFont="1" applyFill="1" applyBorder="1" applyAlignment="1">
      <alignment horizontal="center" vertical="center" wrapText="1"/>
    </xf>
    <xf numFmtId="0" fontId="31" fillId="19" borderId="34" xfId="0" applyFont="1" applyFill="1" applyBorder="1" applyAlignment="1">
      <alignment horizontal="center" vertical="center" wrapText="1" readingOrder="1"/>
    </xf>
    <xf numFmtId="0" fontId="32" fillId="12" borderId="34" xfId="0" applyFont="1" applyFill="1" applyBorder="1"/>
    <xf numFmtId="0" fontId="33" fillId="20" borderId="56" xfId="0" applyFont="1" applyFill="1" applyBorder="1" applyAlignment="1">
      <alignment horizontal="center" vertical="center" wrapText="1" readingOrder="1"/>
    </xf>
    <xf numFmtId="0" fontId="33" fillId="0" borderId="57" xfId="0" applyFont="1" applyBorder="1" applyAlignment="1">
      <alignment horizontal="center" vertical="center" wrapText="1" readingOrder="1"/>
    </xf>
    <xf numFmtId="0" fontId="33" fillId="0" borderId="57" xfId="0" applyFont="1" applyBorder="1" applyAlignment="1">
      <alignment horizontal="left" vertical="center" wrapText="1" readingOrder="1"/>
    </xf>
    <xf numFmtId="0" fontId="33" fillId="21" borderId="58" xfId="0" applyFont="1" applyFill="1" applyBorder="1" applyAlignment="1">
      <alignment horizontal="center" vertical="center" wrapText="1" readingOrder="1"/>
    </xf>
    <xf numFmtId="0" fontId="33" fillId="0" borderId="58" xfId="0" applyFont="1" applyBorder="1" applyAlignment="1">
      <alignment horizontal="center" vertical="center" wrapText="1" readingOrder="1"/>
    </xf>
    <xf numFmtId="0" fontId="33" fillId="0" borderId="58" xfId="0" applyFont="1" applyBorder="1" applyAlignment="1">
      <alignment horizontal="left" vertical="center" wrapText="1" readingOrder="1"/>
    </xf>
    <xf numFmtId="0" fontId="33" fillId="22" borderId="58" xfId="0" applyFont="1" applyFill="1" applyBorder="1" applyAlignment="1">
      <alignment horizontal="center" vertical="center" wrapText="1" readingOrder="1"/>
    </xf>
    <xf numFmtId="0" fontId="33" fillId="23" borderId="58" xfId="0" applyFont="1" applyFill="1" applyBorder="1" applyAlignment="1">
      <alignment horizontal="center" vertical="center" wrapText="1" readingOrder="1"/>
    </xf>
    <xf numFmtId="0" fontId="34" fillId="24" borderId="58" xfId="0" applyFont="1" applyFill="1" applyBorder="1" applyAlignment="1">
      <alignment horizontal="center" vertical="center" wrapText="1" readingOrder="1"/>
    </xf>
    <xf numFmtId="0" fontId="35" fillId="12" borderId="34" xfId="0" applyFont="1" applyFill="1" applyBorder="1" applyAlignment="1">
      <alignment horizontal="left" vertical="center" wrapText="1" readingOrder="1"/>
    </xf>
    <xf numFmtId="0" fontId="35" fillId="0" borderId="0" xfId="0" applyFont="1" applyAlignment="1">
      <alignment horizontal="left" vertical="center" wrapText="1" readingOrder="1"/>
    </xf>
    <xf numFmtId="0" fontId="32" fillId="0" borderId="0" xfId="0" applyFont="1"/>
    <xf numFmtId="0" fontId="36" fillId="0" borderId="0" xfId="0" applyFont="1" applyAlignment="1">
      <alignment horizontal="left" vertical="center" wrapText="1" readingOrder="1"/>
    </xf>
    <xf numFmtId="0" fontId="35" fillId="0" borderId="0" xfId="0" applyFont="1" applyAlignment="1">
      <alignment vertical="center"/>
    </xf>
    <xf numFmtId="0" fontId="37" fillId="0" borderId="0" xfId="0" applyFont="1"/>
    <xf numFmtId="0" fontId="38" fillId="0" borderId="0" xfId="0" applyFont="1"/>
    <xf numFmtId="0" fontId="40" fillId="0" borderId="0" xfId="0" applyFont="1" applyAlignment="1">
      <alignment horizontal="center" vertical="center" wrapText="1"/>
    </xf>
    <xf numFmtId="0" fontId="41" fillId="19" borderId="34" xfId="0" applyFont="1" applyFill="1" applyBorder="1" applyAlignment="1">
      <alignment horizontal="center" vertical="center" wrapText="1" readingOrder="1"/>
    </xf>
    <xf numFmtId="0" fontId="42" fillId="20" borderId="56" xfId="0" applyFont="1" applyFill="1" applyBorder="1" applyAlignment="1">
      <alignment horizontal="center" vertical="center" wrapText="1" readingOrder="1"/>
    </xf>
    <xf numFmtId="0" fontId="42" fillId="0" borderId="57" xfId="0" applyFont="1" applyBorder="1" applyAlignment="1">
      <alignment horizontal="left" vertical="center" wrapText="1" readingOrder="1"/>
    </xf>
    <xf numFmtId="9" fontId="42" fillId="0" borderId="57" xfId="0" applyNumberFormat="1" applyFont="1" applyBorder="1" applyAlignment="1">
      <alignment horizontal="center" vertical="center" wrapText="1" readingOrder="1"/>
    </xf>
    <xf numFmtId="0" fontId="42" fillId="21" borderId="58" xfId="0" applyFont="1" applyFill="1" applyBorder="1" applyAlignment="1">
      <alignment horizontal="center" vertical="center" wrapText="1" readingOrder="1"/>
    </xf>
    <xf numFmtId="0" fontId="42" fillId="0" borderId="58" xfId="0" applyFont="1" applyBorder="1" applyAlignment="1">
      <alignment horizontal="left" vertical="center" wrapText="1" readingOrder="1"/>
    </xf>
    <xf numFmtId="9" fontId="42" fillId="0" borderId="58" xfId="0" applyNumberFormat="1" applyFont="1" applyBorder="1" applyAlignment="1">
      <alignment horizontal="center" vertical="center" wrapText="1" readingOrder="1"/>
    </xf>
    <xf numFmtId="0" fontId="42" fillId="22" borderId="58" xfId="0" applyFont="1" applyFill="1" applyBorder="1" applyAlignment="1">
      <alignment horizontal="center" vertical="center" wrapText="1" readingOrder="1"/>
    </xf>
    <xf numFmtId="0" fontId="42" fillId="23" borderId="58" xfId="0" applyFont="1" applyFill="1" applyBorder="1" applyAlignment="1">
      <alignment horizontal="center" vertical="center" wrapText="1" readingOrder="1"/>
    </xf>
    <xf numFmtId="0" fontId="43" fillId="24" borderId="58" xfId="0" applyFont="1" applyFill="1" applyBorder="1" applyAlignment="1">
      <alignment horizontal="center" vertical="center" wrapText="1" readingOrder="1"/>
    </xf>
    <xf numFmtId="0" fontId="20" fillId="12" borderId="34" xfId="0" applyFont="1" applyFill="1" applyBorder="1" applyAlignment="1">
      <alignment horizontal="left" vertical="center"/>
    </xf>
    <xf numFmtId="0" fontId="12" fillId="12" borderId="34" xfId="0" applyFont="1" applyFill="1" applyBorder="1"/>
    <xf numFmtId="0" fontId="44" fillId="12" borderId="34" xfId="0" applyFont="1" applyFill="1" applyBorder="1"/>
    <xf numFmtId="0" fontId="4" fillId="12" borderId="60" xfId="0" applyFont="1" applyFill="1" applyBorder="1" applyAlignment="1">
      <alignment horizontal="center" vertical="center" wrapText="1" readingOrder="1"/>
    </xf>
    <xf numFmtId="0" fontId="4" fillId="12" borderId="61" xfId="0" applyFont="1" applyFill="1" applyBorder="1" applyAlignment="1">
      <alignment horizontal="center" vertical="center" wrapText="1" readingOrder="1"/>
    </xf>
    <xf numFmtId="0" fontId="4" fillId="12" borderId="15" xfId="0" applyFont="1" applyFill="1" applyBorder="1" applyAlignment="1">
      <alignment horizontal="center" vertical="center" wrapText="1" readingOrder="1"/>
    </xf>
    <xf numFmtId="0" fontId="45" fillId="12" borderId="15" xfId="0" applyFont="1" applyFill="1" applyBorder="1" applyAlignment="1">
      <alignment horizontal="left" vertical="center" wrapText="1" readingOrder="1"/>
    </xf>
    <xf numFmtId="9" fontId="4" fillId="12" borderId="64" xfId="0" applyNumberFormat="1" applyFont="1" applyFill="1" applyBorder="1" applyAlignment="1">
      <alignment horizontal="center" vertical="center" wrapText="1" readingOrder="1"/>
    </xf>
    <xf numFmtId="0" fontId="4" fillId="12" borderId="16" xfId="0" applyFont="1" applyFill="1" applyBorder="1" applyAlignment="1">
      <alignment horizontal="center" vertical="center" wrapText="1" readingOrder="1"/>
    </xf>
    <xf numFmtId="0" fontId="45" fillId="12" borderId="16" xfId="0" applyFont="1" applyFill="1" applyBorder="1" applyAlignment="1">
      <alignment horizontal="left" vertical="center" wrapText="1" readingOrder="1"/>
    </xf>
    <xf numFmtId="9" fontId="4" fillId="12" borderId="66" xfId="0" applyNumberFormat="1" applyFont="1" applyFill="1" applyBorder="1" applyAlignment="1">
      <alignment horizontal="center" vertical="center" wrapText="1" readingOrder="1"/>
    </xf>
    <xf numFmtId="0" fontId="45" fillId="12" borderId="66" xfId="0" applyFont="1" applyFill="1" applyBorder="1" applyAlignment="1">
      <alignment horizontal="center" vertical="center" wrapText="1" readingOrder="1"/>
    </xf>
    <xf numFmtId="0" fontId="4" fillId="12" borderId="71" xfId="0" applyFont="1" applyFill="1" applyBorder="1" applyAlignment="1">
      <alignment horizontal="center" vertical="center" wrapText="1" readingOrder="1"/>
    </xf>
    <xf numFmtId="0" fontId="45" fillId="12" borderId="71" xfId="0" applyFont="1" applyFill="1" applyBorder="1" applyAlignment="1">
      <alignment horizontal="left" vertical="center" wrapText="1" readingOrder="1"/>
    </xf>
    <xf numFmtId="0" fontId="45" fillId="12" borderId="72" xfId="0" applyFont="1" applyFill="1" applyBorder="1" applyAlignment="1">
      <alignment horizontal="center" vertical="center" wrapText="1" readingOrder="1"/>
    </xf>
    <xf numFmtId="0" fontId="10" fillId="12" borderId="34" xfId="0" applyFont="1" applyFill="1" applyBorder="1"/>
    <xf numFmtId="0" fontId="46" fillId="12" borderId="34" xfId="0" applyFont="1" applyFill="1" applyBorder="1"/>
    <xf numFmtId="0" fontId="10" fillId="0" borderId="0" xfId="0" applyFont="1"/>
    <xf numFmtId="0" fontId="47" fillId="0" borderId="58" xfId="0" applyFont="1" applyBorder="1" applyAlignment="1">
      <alignment horizontal="left" vertical="center" wrapText="1" readingOrder="1"/>
    </xf>
    <xf numFmtId="0" fontId="56" fillId="8" borderId="30" xfId="0" applyFont="1" applyFill="1" applyBorder="1" applyAlignment="1">
      <alignment horizontal="center" vertical="center" wrapText="1"/>
    </xf>
    <xf numFmtId="49" fontId="56" fillId="8" borderId="35" xfId="0" applyNumberFormat="1" applyFont="1" applyFill="1" applyBorder="1" applyAlignment="1">
      <alignment horizontal="center" vertical="center" wrapText="1"/>
    </xf>
    <xf numFmtId="0" fontId="55" fillId="0" borderId="16" xfId="0" applyFont="1" applyBorder="1" applyAlignment="1">
      <alignment vertical="top" wrapText="1"/>
    </xf>
    <xf numFmtId="0" fontId="4"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0" xfId="0" applyFont="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6" fillId="3" borderId="12" xfId="0" applyFont="1" applyFill="1" applyBorder="1" applyAlignment="1">
      <alignment horizontal="center" vertical="center"/>
    </xf>
    <xf numFmtId="0" fontId="2" fillId="0" borderId="13" xfId="0" applyFont="1" applyBorder="1"/>
    <xf numFmtId="0" fontId="2" fillId="0" borderId="14" xfId="0" applyFont="1" applyBorder="1"/>
    <xf numFmtId="0" fontId="13" fillId="11" borderId="30" xfId="0" applyFont="1" applyFill="1" applyBorder="1" applyAlignment="1">
      <alignment horizontal="left" vertical="center" wrapText="1"/>
    </xf>
    <xf numFmtId="0" fontId="2" fillId="0" borderId="31" xfId="0" applyFont="1" applyBorder="1"/>
    <xf numFmtId="0" fontId="12" fillId="0" borderId="20" xfId="0" applyFont="1" applyBorder="1" applyAlignment="1">
      <alignment horizontal="center" vertical="center" wrapText="1"/>
    </xf>
    <xf numFmtId="0" fontId="2" fillId="0" borderId="21" xfId="0" applyFont="1" applyBorder="1"/>
    <xf numFmtId="0" fontId="2" fillId="0" borderId="22" xfId="0" applyFont="1" applyBorder="1"/>
    <xf numFmtId="0" fontId="2" fillId="0" borderId="23" xfId="0" applyFont="1" applyBorder="1"/>
    <xf numFmtId="0" fontId="2" fillId="0" borderId="27" xfId="0" applyFont="1" applyBorder="1"/>
    <xf numFmtId="0" fontId="2" fillId="0" borderId="28" xfId="0" applyFont="1" applyBorder="1"/>
    <xf numFmtId="0" fontId="13" fillId="0" borderId="22" xfId="0" applyFont="1" applyBorder="1" applyAlignment="1">
      <alignment horizontal="center" vertical="center" wrapText="1"/>
    </xf>
    <xf numFmtId="0" fontId="2" fillId="0" borderId="29" xfId="0" applyFont="1" applyBorder="1"/>
    <xf numFmtId="0" fontId="13" fillId="10"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14" fillId="7" borderId="30" xfId="0" applyFont="1" applyFill="1" applyBorder="1" applyAlignment="1">
      <alignment horizontal="left" vertical="center" wrapText="1"/>
    </xf>
    <xf numFmtId="0" fontId="2" fillId="0" borderId="32" xfId="0" applyFont="1" applyBorder="1"/>
    <xf numFmtId="0" fontId="2" fillId="0" borderId="33" xfId="0" applyFont="1" applyBorder="1"/>
    <xf numFmtId="49" fontId="17" fillId="15" borderId="30" xfId="0" applyNumberFormat="1" applyFont="1" applyFill="1" applyBorder="1" applyAlignment="1">
      <alignment horizontal="center" vertical="center" wrapText="1"/>
    </xf>
    <xf numFmtId="0" fontId="16" fillId="6" borderId="30" xfId="0" applyFont="1" applyFill="1" applyBorder="1" applyAlignment="1">
      <alignment horizontal="center" vertical="center"/>
    </xf>
    <xf numFmtId="0" fontId="16" fillId="0" borderId="0" xfId="0" applyFont="1" applyAlignment="1">
      <alignment horizontal="center" vertical="center"/>
    </xf>
    <xf numFmtId="0" fontId="17" fillId="8" borderId="30" xfId="0" applyFont="1" applyFill="1" applyBorder="1" applyAlignment="1">
      <alignment horizontal="center" vertical="center" wrapText="1"/>
    </xf>
    <xf numFmtId="49" fontId="18" fillId="8" borderId="30" xfId="0" applyNumberFormat="1" applyFont="1" applyFill="1" applyBorder="1" applyAlignment="1">
      <alignment horizontal="center" vertical="center" wrapText="1"/>
    </xf>
    <xf numFmtId="0" fontId="19" fillId="8" borderId="30" xfId="0" applyFont="1" applyFill="1" applyBorder="1" applyAlignment="1">
      <alignment horizontal="center" vertical="center" wrapText="1"/>
    </xf>
    <xf numFmtId="0" fontId="15" fillId="0" borderId="37" xfId="0" applyFont="1" applyBorder="1" applyAlignment="1">
      <alignment horizontal="center" vertical="center"/>
    </xf>
    <xf numFmtId="0" fontId="15" fillId="0" borderId="63" xfId="0" applyFont="1" applyBorder="1" applyAlignment="1">
      <alignment horizontal="center" vertical="center"/>
    </xf>
    <xf numFmtId="0" fontId="15" fillId="0" borderId="39" xfId="0" applyFont="1" applyBorder="1" applyAlignment="1">
      <alignment horizontal="center" vertical="center"/>
    </xf>
    <xf numFmtId="0" fontId="15" fillId="0" borderId="37"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39" xfId="0" applyFont="1" applyBorder="1" applyAlignment="1">
      <alignment horizontal="center" vertical="center" wrapText="1"/>
    </xf>
    <xf numFmtId="9" fontId="15" fillId="0" borderId="37" xfId="0" applyNumberFormat="1" applyFont="1" applyBorder="1" applyAlignment="1">
      <alignment horizontal="center" vertical="center" wrapText="1"/>
    </xf>
    <xf numFmtId="0" fontId="2" fillId="0" borderId="38" xfId="0" applyFont="1" applyBorder="1"/>
    <xf numFmtId="0" fontId="2" fillId="0" borderId="39" xfId="0" applyFont="1" applyBorder="1"/>
    <xf numFmtId="0" fontId="12" fillId="0" borderId="37" xfId="0" applyFont="1" applyBorder="1" applyAlignment="1">
      <alignment horizontal="center" vertical="center" wrapText="1"/>
    </xf>
    <xf numFmtId="0" fontId="20" fillId="0" borderId="37" xfId="0" applyFont="1" applyBorder="1" applyAlignment="1">
      <alignment horizontal="center" vertical="center" wrapText="1"/>
    </xf>
    <xf numFmtId="1" fontId="15" fillId="12" borderId="37" xfId="0" applyNumberFormat="1" applyFont="1" applyFill="1" applyBorder="1" applyAlignment="1">
      <alignment horizontal="center" vertical="center" wrapText="1"/>
    </xf>
    <xf numFmtId="0" fontId="20" fillId="0" borderId="37" xfId="0" applyFont="1" applyBorder="1" applyAlignment="1">
      <alignment horizontal="center" vertical="center"/>
    </xf>
    <xf numFmtId="49" fontId="17" fillId="16" borderId="46" xfId="0" applyNumberFormat="1" applyFont="1" applyFill="1" applyBorder="1" applyAlignment="1">
      <alignment horizontal="center" vertical="center" wrapText="1"/>
    </xf>
    <xf numFmtId="49" fontId="17" fillId="16" borderId="45" xfId="0" applyNumberFormat="1" applyFont="1" applyFill="1" applyBorder="1" applyAlignment="1">
      <alignment horizontal="center" vertical="center" wrapText="1"/>
    </xf>
    <xf numFmtId="49" fontId="17" fillId="16" borderId="51" xfId="0" applyNumberFormat="1" applyFont="1" applyFill="1" applyBorder="1" applyAlignment="1">
      <alignment horizontal="center" vertical="center" wrapText="1"/>
    </xf>
    <xf numFmtId="49" fontId="17" fillId="16" borderId="28" xfId="0" applyNumberFormat="1" applyFont="1" applyFill="1" applyBorder="1" applyAlignment="1">
      <alignment horizontal="center" vertical="center" wrapText="1"/>
    </xf>
    <xf numFmtId="0" fontId="19" fillId="18" borderId="46" xfId="0" applyFont="1" applyFill="1" applyBorder="1" applyAlignment="1">
      <alignment horizontal="center" vertical="center" wrapText="1"/>
    </xf>
    <xf numFmtId="0" fontId="19" fillId="18" borderId="45" xfId="0" applyFont="1" applyFill="1" applyBorder="1" applyAlignment="1">
      <alignment horizontal="center" vertical="center" wrapText="1"/>
    </xf>
    <xf numFmtId="0" fontId="19" fillId="18" borderId="51" xfId="0" applyFont="1" applyFill="1" applyBorder="1" applyAlignment="1">
      <alignment horizontal="center" vertical="center" wrapText="1"/>
    </xf>
    <xf numFmtId="0" fontId="19" fillId="18" borderId="28" xfId="0" applyFont="1" applyFill="1" applyBorder="1" applyAlignment="1">
      <alignment horizontal="center" vertical="center" wrapText="1"/>
    </xf>
    <xf numFmtId="49" fontId="17" fillId="15" borderId="46" xfId="0" applyNumberFormat="1" applyFont="1" applyFill="1" applyBorder="1" applyAlignment="1">
      <alignment horizontal="center" vertical="center" wrapText="1"/>
    </xf>
    <xf numFmtId="49" fontId="17" fillId="15" borderId="40" xfId="0" applyNumberFormat="1" applyFont="1" applyFill="1" applyBorder="1" applyAlignment="1">
      <alignment horizontal="center" vertical="center" wrapText="1"/>
    </xf>
    <xf numFmtId="49" fontId="17" fillId="15" borderId="51" xfId="0" applyNumberFormat="1" applyFont="1" applyFill="1" applyBorder="1" applyAlignment="1">
      <alignment horizontal="center" vertical="center" wrapText="1"/>
    </xf>
    <xf numFmtId="49" fontId="17" fillId="15" borderId="55" xfId="0" applyNumberFormat="1" applyFont="1" applyFill="1" applyBorder="1" applyAlignment="1">
      <alignment horizontal="center" vertical="center" wrapText="1"/>
    </xf>
    <xf numFmtId="0" fontId="26" fillId="0" borderId="20" xfId="0" applyFont="1" applyBorder="1" applyAlignment="1">
      <alignment horizontal="center" vertical="center" wrapText="1"/>
    </xf>
    <xf numFmtId="0" fontId="2" fillId="0" borderId="40" xfId="0" applyFont="1" applyBorder="1"/>
    <xf numFmtId="0" fontId="13" fillId="10" borderId="30"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13" fillId="0" borderId="30" xfId="0" applyFont="1" applyBorder="1" applyAlignment="1">
      <alignment horizontal="center" vertical="center" wrapText="1"/>
    </xf>
    <xf numFmtId="49" fontId="27" fillId="13" borderId="41" xfId="0" applyNumberFormat="1" applyFont="1" applyFill="1" applyBorder="1" applyAlignment="1">
      <alignment horizontal="center" vertical="center" wrapText="1"/>
    </xf>
    <xf numFmtId="0" fontId="2" fillId="0" borderId="42" xfId="0" applyFont="1" applyBorder="1"/>
    <xf numFmtId="0" fontId="2" fillId="0" borderId="43" xfId="0" applyFont="1" applyBorder="1"/>
    <xf numFmtId="0" fontId="17" fillId="13" borderId="30" xfId="0" applyFont="1" applyFill="1" applyBorder="1" applyAlignment="1">
      <alignment horizontal="center" vertical="center" wrapText="1"/>
    </xf>
    <xf numFmtId="0" fontId="2" fillId="0" borderId="54" xfId="0" applyFont="1" applyBorder="1"/>
    <xf numFmtId="0" fontId="29" fillId="0" borderId="0" xfId="0" applyFont="1" applyAlignment="1">
      <alignment horizontal="center" vertical="center"/>
    </xf>
    <xf numFmtId="0" fontId="39" fillId="0" borderId="0" xfId="0" applyFont="1" applyAlignment="1">
      <alignment horizontal="center" vertical="center"/>
    </xf>
    <xf numFmtId="0" fontId="44" fillId="12" borderId="73" xfId="0" applyFont="1" applyFill="1" applyBorder="1" applyAlignment="1">
      <alignment horizontal="left" vertical="center" wrapText="1"/>
    </xf>
    <xf numFmtId="0" fontId="4" fillId="12" borderId="37" xfId="0" applyFont="1" applyFill="1" applyBorder="1" applyAlignment="1">
      <alignment horizontal="center" vertical="center" wrapText="1" readingOrder="1"/>
    </xf>
    <xf numFmtId="0" fontId="2" fillId="0" borderId="70" xfId="0" applyFont="1" applyBorder="1"/>
    <xf numFmtId="0" fontId="6" fillId="12" borderId="12" xfId="0" applyFont="1" applyFill="1" applyBorder="1" applyAlignment="1">
      <alignment horizontal="center" vertical="center" wrapText="1" readingOrder="1"/>
    </xf>
    <xf numFmtId="0" fontId="4" fillId="12" borderId="12" xfId="0" applyFont="1" applyFill="1" applyBorder="1" applyAlignment="1">
      <alignment horizontal="center" vertical="center" wrapText="1" readingOrder="1"/>
    </xf>
    <xf numFmtId="0" fontId="2" fillId="0" borderId="59" xfId="0" applyFont="1" applyBorder="1"/>
    <xf numFmtId="0" fontId="4" fillId="12" borderId="62" xfId="0" applyFont="1" applyFill="1" applyBorder="1" applyAlignment="1">
      <alignment horizontal="center" vertical="center" wrapText="1" readingOrder="1"/>
    </xf>
    <xf numFmtId="0" fontId="2" fillId="0" borderId="65" xfId="0" applyFont="1" applyBorder="1"/>
    <xf numFmtId="0" fontId="2" fillId="0" borderId="67" xfId="0" applyFont="1" applyBorder="1"/>
    <xf numFmtId="0" fontId="4" fillId="12" borderId="63" xfId="0" applyFont="1" applyFill="1" applyBorder="1" applyAlignment="1">
      <alignment horizontal="center" vertical="center" wrapText="1" readingOrder="1"/>
    </xf>
    <xf numFmtId="0" fontId="4" fillId="12" borderId="68" xfId="0" applyFont="1" applyFill="1" applyBorder="1" applyAlignment="1">
      <alignment horizontal="center" vertical="center" wrapText="1" readingOrder="1"/>
    </xf>
    <xf numFmtId="0" fontId="2" fillId="0" borderId="69" xfId="0" applyFont="1" applyBorder="1"/>
  </cellXfs>
  <cellStyles count="1">
    <cellStyle name="Normal" xfId="0" builtinId="0"/>
  </cellStyles>
  <dxfs count="718">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tableStyleElement type="headerRow" dxfId="717"/>
      <tableStyleElement type="firstRowStripe" dxfId="716"/>
      <tableStyleElement type="secondRowStripe" dxfId="7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rgbClr val="333333"/>
                </a:solidFill>
                <a:latin typeface="Calibri"/>
              </a:defRPr>
            </a:pPr>
            <a:r>
              <a:rPr lang="es-CO" sz="1800" b="1" i="0">
                <a:solidFill>
                  <a:srgbClr val="333333"/>
                </a:solidFill>
                <a:latin typeface="Calibri"/>
              </a:rPr>
              <a:t>Cantidad de Riesgos por Proceso</a:t>
            </a:r>
          </a:p>
        </c:rich>
      </c:tx>
      <c:overlay val="0"/>
    </c:title>
    <c:autoTitleDeleted val="0"/>
    <c:plotArea>
      <c:layout/>
      <c:barChart>
        <c:barDir val="bar"/>
        <c:grouping val="clustered"/>
        <c:varyColors val="1"/>
        <c:ser>
          <c:idx val="0"/>
          <c:order val="0"/>
          <c:spPr>
            <a:solidFill>
              <a:srgbClr val="33CCCC"/>
            </a:solidFill>
            <a:ln cmpd="sng">
              <a:solidFill>
                <a:srgbClr val="000000"/>
              </a:solidFill>
            </a:ln>
          </c:spPr>
          <c:invertIfNegative val="1"/>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Portada!$A$10:$A$23</c:f>
              <c:strCache>
                <c:ptCount val="14"/>
                <c:pt idx="0">
                  <c:v>Dirección y Planeación</c:v>
                </c:pt>
                <c:pt idx="1">
                  <c:v>Divulgación y Comunicación</c:v>
                </c:pt>
                <c:pt idx="2">
                  <c:v>Atención al Ciudadano</c:v>
                </c:pt>
                <c:pt idx="3">
                  <c:v>Investigación y Desarrollo Pedagógico</c:v>
                </c:pt>
                <c:pt idx="4">
                  <c:v>Gestión Documental</c:v>
                </c:pt>
                <c:pt idx="5">
                  <c:v>Gestión de Talento Humano</c:v>
                </c:pt>
                <c:pt idx="6">
                  <c:v>Gestión de Recursos Físicos y Ambiental</c:v>
                </c:pt>
                <c:pt idx="7">
                  <c:v>Gestión Financiera</c:v>
                </c:pt>
                <c:pt idx="8">
                  <c:v>Control Interno Disciplinario</c:v>
                </c:pt>
                <c:pt idx="9">
                  <c:v>Gestión Contractual</c:v>
                </c:pt>
                <c:pt idx="10">
                  <c:v>Gestión Jurídica</c:v>
                </c:pt>
                <c:pt idx="11">
                  <c:v>Gestión Tecnológica</c:v>
                </c:pt>
                <c:pt idx="12">
                  <c:v>Mejoramiento Integral y Continuo</c:v>
                </c:pt>
                <c:pt idx="13">
                  <c:v>Evaluación y Control</c:v>
                </c:pt>
              </c:strCache>
            </c:strRef>
          </c:cat>
          <c:val>
            <c:numRef>
              <c:f>Portada!$N$10:$N$23</c:f>
              <c:numCache>
                <c:formatCode>General</c:formatCode>
                <c:ptCount val="14"/>
                <c:pt idx="0">
                  <c:v>2</c:v>
                </c:pt>
                <c:pt idx="1">
                  <c:v>3</c:v>
                </c:pt>
                <c:pt idx="2">
                  <c:v>2</c:v>
                </c:pt>
                <c:pt idx="3">
                  <c:v>4</c:v>
                </c:pt>
                <c:pt idx="4">
                  <c:v>2</c:v>
                </c:pt>
                <c:pt idx="5">
                  <c:v>1</c:v>
                </c:pt>
                <c:pt idx="6">
                  <c:v>2</c:v>
                </c:pt>
                <c:pt idx="7">
                  <c:v>3</c:v>
                </c:pt>
                <c:pt idx="8">
                  <c:v>1</c:v>
                </c:pt>
                <c:pt idx="9">
                  <c:v>7</c:v>
                </c:pt>
                <c:pt idx="10">
                  <c:v>2</c:v>
                </c:pt>
                <c:pt idx="11">
                  <c:v>3</c:v>
                </c:pt>
                <c:pt idx="12">
                  <c:v>1</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A68-4C4C-969C-EED9ED7E9D1C}"/>
            </c:ext>
          </c:extLst>
        </c:ser>
        <c:dLbls>
          <c:showLegendKey val="0"/>
          <c:showVal val="0"/>
          <c:showCatName val="0"/>
          <c:showSerName val="0"/>
          <c:showPercent val="0"/>
          <c:showBubbleSize val="0"/>
        </c:dLbls>
        <c:gapWidth val="150"/>
        <c:axId val="211951600"/>
        <c:axId val="211955128"/>
      </c:barChart>
      <c:catAx>
        <c:axId val="211951600"/>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i="0">
                <a:solidFill>
                  <a:srgbClr val="000000"/>
                </a:solidFill>
                <a:latin typeface="Calibri"/>
              </a:defRPr>
            </a:pPr>
            <a:endParaRPr lang="es-CO"/>
          </a:p>
        </c:txPr>
        <c:crossAx val="211955128"/>
        <c:crosses val="autoZero"/>
        <c:auto val="1"/>
        <c:lblAlgn val="ctr"/>
        <c:lblOffset val="100"/>
        <c:noMultiLvlLbl val="1"/>
      </c:catAx>
      <c:valAx>
        <c:axId val="211955128"/>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b="0" i="0">
                <a:solidFill>
                  <a:srgbClr val="000000"/>
                </a:solidFill>
                <a:latin typeface="Calibri"/>
              </a:defRPr>
            </a:pPr>
            <a:endParaRPr lang="es-CO"/>
          </a:p>
        </c:txPr>
        <c:crossAx val="211951600"/>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600" b="1" i="0">
                <a:solidFill>
                  <a:srgbClr val="333333"/>
                </a:solidFill>
                <a:latin typeface="Calibri"/>
              </a:defRPr>
            </a:pPr>
            <a:r>
              <a:rPr lang="es-CO" sz="1600" b="1" i="0">
                <a:solidFill>
                  <a:srgbClr val="333333"/>
                </a:solidFill>
                <a:latin typeface="Calibri"/>
              </a:rPr>
              <a:t>Proporción por Tipo de Riesgos</a:t>
            </a:r>
          </a:p>
        </c:rich>
      </c:tx>
      <c:overlay val="0"/>
    </c:title>
    <c:autoTitleDeleted val="0"/>
    <c:plotArea>
      <c:layout/>
      <c:barChart>
        <c:barDir val="bar"/>
        <c:grouping val="clustered"/>
        <c:varyColors val="1"/>
        <c:ser>
          <c:idx val="0"/>
          <c:order val="0"/>
          <c:spPr>
            <a:solidFill>
              <a:srgbClr val="4F81BD"/>
            </a:solidFill>
            <a:ln cmpd="sng">
              <a:solidFill>
                <a:srgbClr val="000000"/>
              </a:solidFill>
            </a:ln>
          </c:spPr>
          <c:invertIfNegative val="1"/>
          <c:dPt>
            <c:idx val="0"/>
            <c:invertIfNegative val="1"/>
            <c:bubble3D val="0"/>
            <c:spPr>
              <a:solidFill>
                <a:srgbClr val="33CCCC"/>
              </a:solidFill>
              <a:ln cmpd="sng">
                <a:solidFill>
                  <a:srgbClr val="000000"/>
                </a:solidFill>
              </a:ln>
            </c:spPr>
            <c:extLst>
              <c:ext xmlns:c16="http://schemas.microsoft.com/office/drawing/2014/chart" uri="{C3380CC4-5D6E-409C-BE32-E72D297353CC}">
                <c16:uniqueId val="{00000001-C4D8-4807-A5C6-9107710CD52A}"/>
              </c:ext>
            </c:extLst>
          </c:dPt>
          <c:dLbls>
            <c:spPr>
              <a:noFill/>
              <a:ln>
                <a:noFill/>
              </a:ln>
              <a:effectLst/>
            </c:spPr>
            <c:txPr>
              <a:bodyPr/>
              <a:lstStyle/>
              <a:p>
                <a:pPr lvl="0">
                  <a:defRPr b="1"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Portada!$B$9:$M$9</c:f>
              <c:strCache>
                <c:ptCount val="12"/>
                <c:pt idx="0">
                  <c:v>Estratégico</c:v>
                </c:pt>
                <c:pt idx="1">
                  <c:v>De imagen</c:v>
                </c:pt>
                <c:pt idx="2">
                  <c:v>Operativos</c:v>
                </c:pt>
                <c:pt idx="3">
                  <c:v>Calidad</c:v>
                </c:pt>
                <c:pt idx="4">
                  <c:v>Contractuales</c:v>
                </c:pt>
                <c:pt idx="5">
                  <c:v>Financieros</c:v>
                </c:pt>
                <c:pt idx="6">
                  <c:v>De cumplimiento y conformidad</c:v>
                </c:pt>
                <c:pt idx="7">
                  <c:v>Tecnológicos y  seguridad digital</c:v>
                </c:pt>
                <c:pt idx="8">
                  <c:v>De recurso humano</c:v>
                </c:pt>
                <c:pt idx="9">
                  <c:v>Corrupción</c:v>
                </c:pt>
                <c:pt idx="10">
                  <c:v>Cumplimiento</c:v>
                </c:pt>
                <c:pt idx="11">
                  <c:v>Fraude</c:v>
                </c:pt>
              </c:strCache>
            </c:strRef>
          </c:cat>
          <c:val>
            <c:numRef>
              <c:f>Portada!$B$24:$M$24</c:f>
              <c:numCache>
                <c:formatCode>General</c:formatCode>
                <c:ptCount val="12"/>
                <c:pt idx="0">
                  <c:v>8</c:v>
                </c:pt>
                <c:pt idx="1">
                  <c:v>3</c:v>
                </c:pt>
                <c:pt idx="2">
                  <c:v>3</c:v>
                </c:pt>
                <c:pt idx="3">
                  <c:v>1</c:v>
                </c:pt>
                <c:pt idx="4">
                  <c:v>2</c:v>
                </c:pt>
                <c:pt idx="5">
                  <c:v>2</c:v>
                </c:pt>
                <c:pt idx="6">
                  <c:v>1</c:v>
                </c:pt>
                <c:pt idx="7">
                  <c:v>3</c:v>
                </c:pt>
                <c:pt idx="8">
                  <c:v>0</c:v>
                </c:pt>
                <c:pt idx="9">
                  <c:v>11</c:v>
                </c:pt>
                <c:pt idx="10">
                  <c:v>0</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C4D8-4807-A5C6-9107710CD52A}"/>
            </c:ext>
          </c:extLst>
        </c:ser>
        <c:dLbls>
          <c:showLegendKey val="0"/>
          <c:showVal val="0"/>
          <c:showCatName val="0"/>
          <c:showSerName val="0"/>
          <c:showPercent val="0"/>
          <c:showBubbleSize val="0"/>
        </c:dLbls>
        <c:gapWidth val="150"/>
        <c:axId val="211957088"/>
        <c:axId val="211952384"/>
      </c:barChart>
      <c:catAx>
        <c:axId val="211957088"/>
        <c:scaling>
          <c:orientation val="maxMin"/>
        </c:scaling>
        <c:delete val="0"/>
        <c:axPos val="l"/>
        <c:title>
          <c:tx>
            <c:rich>
              <a:bodyPr/>
              <a:lstStyle/>
              <a:p>
                <a:pPr lvl="0">
                  <a:defRPr b="0">
                    <a:solidFill>
                      <a:srgbClr val="000000"/>
                    </a:solidFill>
                    <a:latin typeface="+mn-lt"/>
                  </a:defRPr>
                </a:pPr>
                <a:endParaRPr lang="es-CO"/>
              </a:p>
            </c:rich>
          </c:tx>
          <c:overlay val="0"/>
        </c:title>
        <c:numFmt formatCode="General" sourceLinked="1"/>
        <c:majorTickMark val="out"/>
        <c:minorTickMark val="none"/>
        <c:tickLblPos val="nextTo"/>
        <c:txPr>
          <a:bodyPr/>
          <a:lstStyle/>
          <a:p>
            <a:pPr lvl="0">
              <a:defRPr b="0" i="0">
                <a:solidFill>
                  <a:srgbClr val="000000"/>
                </a:solidFill>
                <a:latin typeface="+mn-lt"/>
              </a:defRPr>
            </a:pPr>
            <a:endParaRPr lang="es-CO"/>
          </a:p>
        </c:txPr>
        <c:crossAx val="211952384"/>
        <c:crosses val="autoZero"/>
        <c:auto val="1"/>
        <c:lblAlgn val="ctr"/>
        <c:lblOffset val="100"/>
        <c:noMultiLvlLbl val="1"/>
      </c:catAx>
      <c:valAx>
        <c:axId val="211952384"/>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out"/>
        <c:minorTickMark val="none"/>
        <c:tickLblPos val="nextTo"/>
        <c:spPr>
          <a:ln/>
        </c:spPr>
        <c:txPr>
          <a:bodyPr/>
          <a:lstStyle/>
          <a:p>
            <a:pPr lvl="0">
              <a:defRPr b="0" i="0">
                <a:solidFill>
                  <a:srgbClr val="000000"/>
                </a:solidFill>
                <a:latin typeface="+mn-lt"/>
              </a:defRPr>
            </a:pPr>
            <a:endParaRPr lang="es-CO"/>
          </a:p>
        </c:txPr>
        <c:crossAx val="211957088"/>
        <c:crosses val="max"/>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209550</xdr:colOff>
      <xdr:row>25</xdr:row>
      <xdr:rowOff>66675</xdr:rowOff>
    </xdr:from>
    <xdr:ext cx="8220075" cy="5505450"/>
    <xdr:graphicFrame macro="">
      <xdr:nvGraphicFramePr>
        <xdr:cNvPr id="2115957564" name="Chart 1" descr="Chart 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447675</xdr:colOff>
      <xdr:row>24</xdr:row>
      <xdr:rowOff>152400</xdr:rowOff>
    </xdr:from>
    <xdr:ext cx="10887075" cy="4838700"/>
    <xdr:graphicFrame macro="">
      <xdr:nvGraphicFramePr>
        <xdr:cNvPr id="758524165" name="Chart 2" descr="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352425</xdr:colOff>
      <xdr:row>1</xdr:row>
      <xdr:rowOff>95250</xdr:rowOff>
    </xdr:from>
    <xdr:ext cx="3419475" cy="904875"/>
    <xdr:sp macro="" textlink="">
      <xdr:nvSpPr>
        <xdr:cNvPr id="3" name="Shape 3"/>
        <xdr:cNvSpPr/>
      </xdr:nvSpPr>
      <xdr:spPr>
        <a:xfrm>
          <a:off x="3641025" y="3332325"/>
          <a:ext cx="3409950" cy="89535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800"/>
            <a:buFont typeface="Calibri"/>
            <a:buNone/>
          </a:pPr>
          <a:r>
            <a:rPr lang="en-US" sz="1800" b="1" i="0" u="none" strike="noStrike">
              <a:solidFill>
                <a:srgbClr val="000000"/>
              </a:solidFill>
              <a:latin typeface="Calibri"/>
              <a:ea typeface="Calibri"/>
              <a:cs typeface="Calibri"/>
              <a:sym typeface="Calibri"/>
            </a:rPr>
            <a:t>METODOLOGÍA ADMINISTRACIÓN DE RIESGOS</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66675</xdr:rowOff>
    </xdr:from>
    <xdr:ext cx="723900" cy="5524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0</xdr:row>
      <xdr:rowOff>66675</xdr:rowOff>
    </xdr:from>
    <xdr:ext cx="723900" cy="5524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B140:C150">
  <tableColumns count="2">
    <tableColumn id="1" name="Criterios"/>
    <tableColumn id="2"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drive/folders/1aM9K3-e6CaJcaBGGZZ89MYgOktnuQbtO" TargetMode="External"/><Relationship Id="rId7" Type="http://schemas.openxmlformats.org/officeDocument/2006/relationships/hyperlink" Target="https://docs.google.com/spreadsheets/d/1uzdZQiXoqDD3pnB6DMchqA3JB9vIP7jq/edit" TargetMode="External"/><Relationship Id="rId2" Type="http://schemas.openxmlformats.org/officeDocument/2006/relationships/hyperlink" Target="https://drive.google.com/drive/folders/1jbq9_leEH9AnIUXlFLQdgdydUQp0RK1J" TargetMode="External"/><Relationship Id="rId1" Type="http://schemas.openxmlformats.org/officeDocument/2006/relationships/hyperlink" Target="https://drive.google.com/drive/folders/1jbq9_leEH9AnIUXlFLQdgdydUQp0RK1J" TargetMode="External"/><Relationship Id="rId6" Type="http://schemas.openxmlformats.org/officeDocument/2006/relationships/hyperlink" Target="https://docs.google.com/spreadsheets/d/1uzdZQiXoqDD3pnB6DMchqA3JB9vIP7jq/edit" TargetMode="External"/><Relationship Id="rId5" Type="http://schemas.openxmlformats.org/officeDocument/2006/relationships/hyperlink" Target="https://docs.google.com/spreadsheets/d/1uzdZQiXoqDD3pnB6DMchqA3JB9vIP7jq/edit" TargetMode="External"/><Relationship Id="rId4" Type="http://schemas.openxmlformats.org/officeDocument/2006/relationships/hyperlink" Target="https://docs.google.com/spreadsheets/d/1uzdZQiXoqDD3pnB6DMchqA3JB9vIP7jq/edit"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V1000"/>
  <sheetViews>
    <sheetView workbookViewId="0">
      <selection sqref="A1:N1"/>
    </sheetView>
  </sheetViews>
  <sheetFormatPr baseColWidth="10" defaultColWidth="14.42578125" defaultRowHeight="15" customHeight="1"/>
  <cols>
    <col min="1" max="1" width="59.140625" customWidth="1"/>
    <col min="2" max="2" width="20.42578125" customWidth="1"/>
    <col min="3" max="3" width="24" customWidth="1"/>
    <col min="4" max="4" width="26" customWidth="1"/>
    <col min="5" max="5" width="28.140625" customWidth="1"/>
    <col min="6" max="6" width="34.7109375" customWidth="1"/>
    <col min="7" max="7" width="23.85546875" customWidth="1"/>
    <col min="8" max="8" width="30" customWidth="1"/>
    <col min="9" max="9" width="31.28515625" customWidth="1"/>
    <col min="10" max="10" width="24.28515625" customWidth="1"/>
    <col min="11" max="13" width="22.140625" customWidth="1"/>
    <col min="14" max="14" width="18.7109375" customWidth="1"/>
    <col min="15" max="20" width="10" customWidth="1"/>
  </cols>
  <sheetData>
    <row r="1" spans="1:22" ht="102.75" customHeight="1">
      <c r="A1" s="222" t="s">
        <v>0</v>
      </c>
      <c r="B1" s="223"/>
      <c r="C1" s="223"/>
      <c r="D1" s="223"/>
      <c r="E1" s="223"/>
      <c r="F1" s="223"/>
      <c r="G1" s="223"/>
      <c r="H1" s="223"/>
      <c r="I1" s="223"/>
      <c r="J1" s="223"/>
      <c r="K1" s="223"/>
      <c r="L1" s="223"/>
      <c r="M1" s="223"/>
      <c r="N1" s="224"/>
      <c r="O1" s="1"/>
      <c r="P1" s="1"/>
      <c r="Q1" s="1"/>
      <c r="R1" s="1"/>
      <c r="S1" s="1"/>
      <c r="T1" s="1"/>
      <c r="U1" s="1"/>
      <c r="V1" s="1"/>
    </row>
    <row r="2" spans="1:22" ht="15" customHeight="1">
      <c r="A2" s="212"/>
      <c r="B2" s="213"/>
      <c r="C2" s="213"/>
      <c r="D2" s="213"/>
      <c r="E2" s="213"/>
      <c r="F2" s="213"/>
      <c r="G2" s="213"/>
      <c r="H2" s="213"/>
      <c r="I2" s="213"/>
      <c r="J2" s="213"/>
      <c r="K2" s="213"/>
      <c r="L2" s="213"/>
      <c r="M2" s="213"/>
      <c r="N2" s="214"/>
      <c r="O2" s="1"/>
      <c r="P2" s="1"/>
      <c r="Q2" s="1"/>
      <c r="R2" s="1"/>
      <c r="S2" s="1"/>
      <c r="T2" s="1"/>
      <c r="U2" s="1"/>
      <c r="V2" s="1"/>
    </row>
    <row r="3" spans="1:22" ht="15.75" customHeight="1">
      <c r="A3" s="215"/>
      <c r="B3" s="216"/>
      <c r="C3" s="216"/>
      <c r="D3" s="216"/>
      <c r="E3" s="216"/>
      <c r="F3" s="216"/>
      <c r="G3" s="216"/>
      <c r="H3" s="216"/>
      <c r="I3" s="216"/>
      <c r="J3" s="216"/>
      <c r="K3" s="216"/>
      <c r="L3" s="216"/>
      <c r="M3" s="216"/>
      <c r="N3" s="217"/>
      <c r="O3" s="1"/>
      <c r="P3" s="1"/>
      <c r="Q3" s="1"/>
      <c r="R3" s="1"/>
      <c r="S3" s="1"/>
      <c r="T3" s="1"/>
      <c r="U3" s="1"/>
      <c r="V3" s="1"/>
    </row>
    <row r="4" spans="1:22" ht="15" customHeight="1">
      <c r="A4" s="215"/>
      <c r="B4" s="216"/>
      <c r="C4" s="216"/>
      <c r="D4" s="216"/>
      <c r="E4" s="216"/>
      <c r="F4" s="216"/>
      <c r="G4" s="216"/>
      <c r="H4" s="216"/>
      <c r="I4" s="216"/>
      <c r="J4" s="216"/>
      <c r="K4" s="216"/>
      <c r="L4" s="216"/>
      <c r="M4" s="216"/>
      <c r="N4" s="217"/>
      <c r="O4" s="1"/>
      <c r="P4" s="1"/>
      <c r="Q4" s="1"/>
      <c r="R4" s="1"/>
      <c r="S4" s="1"/>
      <c r="T4" s="1"/>
      <c r="U4" s="1"/>
      <c r="V4" s="1"/>
    </row>
    <row r="5" spans="1:22" ht="15.75" customHeight="1">
      <c r="A5" s="215"/>
      <c r="B5" s="216"/>
      <c r="C5" s="216"/>
      <c r="D5" s="216"/>
      <c r="E5" s="216"/>
      <c r="F5" s="216"/>
      <c r="G5" s="216"/>
      <c r="H5" s="216"/>
      <c r="I5" s="216"/>
      <c r="J5" s="216"/>
      <c r="K5" s="216"/>
      <c r="L5" s="216"/>
      <c r="M5" s="216"/>
      <c r="N5" s="217"/>
      <c r="O5" s="1"/>
      <c r="P5" s="1"/>
      <c r="Q5" s="1"/>
      <c r="R5" s="1"/>
      <c r="S5" s="1"/>
      <c r="T5" s="1"/>
      <c r="U5" s="1"/>
      <c r="V5" s="1"/>
    </row>
    <row r="6" spans="1:22" ht="48" customHeight="1">
      <c r="A6" s="218"/>
      <c r="B6" s="219"/>
      <c r="C6" s="219"/>
      <c r="D6" s="219"/>
      <c r="E6" s="219"/>
      <c r="F6" s="219"/>
      <c r="G6" s="219"/>
      <c r="H6" s="219"/>
      <c r="I6" s="219"/>
      <c r="J6" s="219"/>
      <c r="K6" s="219"/>
      <c r="L6" s="219"/>
      <c r="M6" s="219"/>
      <c r="N6" s="220"/>
      <c r="O6" s="1"/>
      <c r="P6" s="1"/>
      <c r="Q6" s="1"/>
      <c r="R6" s="1"/>
      <c r="S6" s="1"/>
      <c r="T6" s="1"/>
      <c r="U6" s="1"/>
      <c r="V6" s="1"/>
    </row>
    <row r="7" spans="1:22" ht="15.75" customHeight="1">
      <c r="A7" s="2"/>
      <c r="B7" s="2"/>
      <c r="C7" s="2"/>
      <c r="D7" s="2"/>
      <c r="E7" s="2"/>
      <c r="F7" s="2"/>
      <c r="G7" s="2"/>
      <c r="H7" s="2"/>
      <c r="I7" s="2"/>
      <c r="J7" s="2"/>
      <c r="K7" s="2"/>
      <c r="L7" s="2"/>
      <c r="M7" s="2"/>
      <c r="N7" s="2"/>
      <c r="O7" s="1"/>
      <c r="P7" s="1"/>
      <c r="Q7" s="1"/>
      <c r="R7" s="1"/>
      <c r="S7" s="1"/>
      <c r="T7" s="1"/>
      <c r="U7" s="1"/>
      <c r="V7" s="1"/>
    </row>
    <row r="8" spans="1:22" ht="18.75" customHeight="1">
      <c r="A8" s="225" t="s">
        <v>1</v>
      </c>
      <c r="B8" s="226"/>
      <c r="C8" s="226"/>
      <c r="D8" s="226"/>
      <c r="E8" s="226"/>
      <c r="F8" s="226"/>
      <c r="G8" s="226"/>
      <c r="H8" s="226"/>
      <c r="I8" s="226"/>
      <c r="J8" s="226"/>
      <c r="K8" s="226"/>
      <c r="L8" s="226"/>
      <c r="M8" s="226"/>
      <c r="N8" s="227"/>
      <c r="O8" s="1"/>
      <c r="P8" s="1"/>
      <c r="Q8" s="1"/>
      <c r="R8" s="1"/>
      <c r="S8" s="1"/>
      <c r="T8" s="1"/>
      <c r="U8" s="1"/>
      <c r="V8" s="1"/>
    </row>
    <row r="9" spans="1:22" ht="60" customHeight="1">
      <c r="A9" s="3" t="s">
        <v>2</v>
      </c>
      <c r="B9" s="3" t="s">
        <v>3</v>
      </c>
      <c r="C9" s="3" t="s">
        <v>4</v>
      </c>
      <c r="D9" s="3" t="s">
        <v>5</v>
      </c>
      <c r="E9" s="3" t="s">
        <v>6</v>
      </c>
      <c r="F9" s="3" t="s">
        <v>7</v>
      </c>
      <c r="G9" s="3" t="s">
        <v>8</v>
      </c>
      <c r="H9" s="4" t="s">
        <v>9</v>
      </c>
      <c r="I9" s="4" t="s">
        <v>10</v>
      </c>
      <c r="J9" s="3" t="s">
        <v>11</v>
      </c>
      <c r="K9" s="3" t="s">
        <v>12</v>
      </c>
      <c r="L9" s="3" t="s">
        <v>13</v>
      </c>
      <c r="M9" s="3" t="s">
        <v>14</v>
      </c>
      <c r="N9" s="3" t="s">
        <v>15</v>
      </c>
      <c r="O9" s="1"/>
      <c r="P9" s="1"/>
      <c r="Q9" s="1"/>
      <c r="R9" s="1"/>
      <c r="S9" s="1"/>
      <c r="T9" s="1"/>
      <c r="U9" s="1"/>
      <c r="V9" s="1"/>
    </row>
    <row r="10" spans="1:22">
      <c r="A10" s="5" t="s">
        <v>16</v>
      </c>
      <c r="B10" s="6">
        <v>2</v>
      </c>
      <c r="C10" s="7"/>
      <c r="D10" s="7"/>
      <c r="E10" s="7"/>
      <c r="F10" s="7"/>
      <c r="G10" s="7"/>
      <c r="H10" s="7"/>
      <c r="I10" s="7"/>
      <c r="J10" s="7"/>
      <c r="K10" s="7">
        <v>0</v>
      </c>
      <c r="L10" s="7"/>
      <c r="M10" s="7"/>
      <c r="N10" s="8">
        <f t="shared" ref="N10:N23" si="0">SUM(B10:M10)</f>
        <v>2</v>
      </c>
      <c r="O10" s="1"/>
      <c r="P10" s="1"/>
      <c r="Q10" s="1"/>
      <c r="R10" s="1"/>
      <c r="S10" s="1"/>
      <c r="T10" s="1"/>
      <c r="U10" s="1"/>
      <c r="V10" s="1"/>
    </row>
    <row r="11" spans="1:22">
      <c r="A11" s="5" t="s">
        <v>17</v>
      </c>
      <c r="B11" s="9"/>
      <c r="C11" s="10">
        <v>2</v>
      </c>
      <c r="D11" s="10"/>
      <c r="E11" s="10"/>
      <c r="F11" s="10"/>
      <c r="G11" s="10"/>
      <c r="H11" s="10"/>
      <c r="I11" s="10"/>
      <c r="J11" s="7"/>
      <c r="K11" s="10">
        <v>1</v>
      </c>
      <c r="L11" s="10"/>
      <c r="M11" s="10"/>
      <c r="N11" s="8">
        <f t="shared" si="0"/>
        <v>3</v>
      </c>
      <c r="O11" s="1"/>
      <c r="P11" s="1"/>
      <c r="Q11" s="1"/>
      <c r="R11" s="1"/>
      <c r="S11" s="1"/>
      <c r="T11" s="1"/>
      <c r="U11" s="1"/>
      <c r="V11" s="1"/>
    </row>
    <row r="12" spans="1:22">
      <c r="A12" s="5" t="s">
        <v>18</v>
      </c>
      <c r="B12" s="6">
        <v>1</v>
      </c>
      <c r="C12" s="7"/>
      <c r="D12" s="7"/>
      <c r="E12" s="7"/>
      <c r="F12" s="7"/>
      <c r="G12" s="7"/>
      <c r="H12" s="7"/>
      <c r="I12" s="7"/>
      <c r="J12" s="7"/>
      <c r="K12" s="7">
        <v>1</v>
      </c>
      <c r="L12" s="7"/>
      <c r="M12" s="7"/>
      <c r="N12" s="8">
        <f t="shared" si="0"/>
        <v>2</v>
      </c>
      <c r="O12" s="1"/>
      <c r="P12" s="1"/>
      <c r="Q12" s="1"/>
      <c r="R12" s="1"/>
      <c r="S12" s="1"/>
      <c r="T12" s="1"/>
      <c r="U12" s="1"/>
      <c r="V12" s="1"/>
    </row>
    <row r="13" spans="1:22">
      <c r="A13" s="11" t="s">
        <v>19</v>
      </c>
      <c r="B13" s="12">
        <v>1</v>
      </c>
      <c r="C13" s="13">
        <v>1</v>
      </c>
      <c r="D13" s="13"/>
      <c r="E13" s="13"/>
      <c r="F13" s="13"/>
      <c r="G13" s="13"/>
      <c r="H13" s="13"/>
      <c r="I13" s="13"/>
      <c r="J13" s="13"/>
      <c r="K13" s="13">
        <v>1</v>
      </c>
      <c r="L13" s="13"/>
      <c r="M13" s="13">
        <v>1</v>
      </c>
      <c r="N13" s="14">
        <f t="shared" si="0"/>
        <v>4</v>
      </c>
      <c r="O13" s="1"/>
      <c r="P13" s="1"/>
      <c r="Q13" s="1"/>
      <c r="R13" s="1"/>
      <c r="S13" s="1"/>
      <c r="T13" s="1"/>
      <c r="U13" s="1"/>
      <c r="V13" s="1"/>
    </row>
    <row r="14" spans="1:22">
      <c r="A14" s="15" t="s">
        <v>20</v>
      </c>
      <c r="B14" s="16"/>
      <c r="C14" s="17"/>
      <c r="D14" s="17">
        <v>1</v>
      </c>
      <c r="E14" s="17"/>
      <c r="F14" s="17"/>
      <c r="G14" s="17"/>
      <c r="H14" s="17"/>
      <c r="I14" s="17"/>
      <c r="J14" s="17"/>
      <c r="K14" s="17">
        <v>1</v>
      </c>
      <c r="L14" s="17"/>
      <c r="M14" s="17"/>
      <c r="N14" s="18">
        <f t="shared" si="0"/>
        <v>2</v>
      </c>
      <c r="O14" s="1"/>
      <c r="P14" s="1"/>
      <c r="Q14" s="1"/>
      <c r="R14" s="1"/>
      <c r="S14" s="1"/>
      <c r="T14" s="1"/>
      <c r="U14" s="1"/>
      <c r="V14" s="1"/>
    </row>
    <row r="15" spans="1:22">
      <c r="A15" s="15" t="s">
        <v>21</v>
      </c>
      <c r="B15" s="16">
        <v>1</v>
      </c>
      <c r="C15" s="17"/>
      <c r="D15" s="17"/>
      <c r="E15" s="17"/>
      <c r="F15" s="17"/>
      <c r="G15" s="17"/>
      <c r="H15" s="17"/>
      <c r="I15" s="17"/>
      <c r="J15" s="17"/>
      <c r="K15" s="17">
        <v>0</v>
      </c>
      <c r="L15" s="17"/>
      <c r="M15" s="17"/>
      <c r="N15" s="18">
        <f t="shared" si="0"/>
        <v>1</v>
      </c>
      <c r="O15" s="1"/>
      <c r="P15" s="1"/>
      <c r="Q15" s="1"/>
      <c r="R15" s="1"/>
      <c r="S15" s="1"/>
      <c r="T15" s="1"/>
      <c r="U15" s="1"/>
      <c r="V15" s="1"/>
    </row>
    <row r="16" spans="1:22">
      <c r="A16" s="15" t="s">
        <v>22</v>
      </c>
      <c r="B16" s="16"/>
      <c r="C16" s="17"/>
      <c r="D16" s="17">
        <v>2</v>
      </c>
      <c r="E16" s="17"/>
      <c r="F16" s="17"/>
      <c r="G16" s="17"/>
      <c r="H16" s="17"/>
      <c r="I16" s="17"/>
      <c r="J16" s="17"/>
      <c r="K16" s="17">
        <v>0</v>
      </c>
      <c r="L16" s="17"/>
      <c r="M16" s="17"/>
      <c r="N16" s="18">
        <f t="shared" si="0"/>
        <v>2</v>
      </c>
      <c r="O16" s="1"/>
      <c r="P16" s="1"/>
      <c r="Q16" s="1"/>
      <c r="R16" s="1"/>
      <c r="S16" s="1"/>
      <c r="T16" s="1"/>
      <c r="U16" s="1"/>
      <c r="V16" s="1"/>
    </row>
    <row r="17" spans="1:22">
      <c r="A17" s="15" t="s">
        <v>23</v>
      </c>
      <c r="B17" s="16"/>
      <c r="C17" s="17"/>
      <c r="D17" s="17"/>
      <c r="E17" s="17"/>
      <c r="F17" s="17"/>
      <c r="G17" s="17">
        <v>2</v>
      </c>
      <c r="H17" s="17"/>
      <c r="I17" s="17"/>
      <c r="J17" s="17"/>
      <c r="K17" s="17">
        <v>1</v>
      </c>
      <c r="L17" s="17"/>
      <c r="M17" s="17"/>
      <c r="N17" s="18">
        <f t="shared" si="0"/>
        <v>3</v>
      </c>
      <c r="O17" s="1"/>
      <c r="P17" s="1"/>
      <c r="Q17" s="1"/>
      <c r="R17" s="1"/>
      <c r="S17" s="1"/>
      <c r="T17" s="1"/>
      <c r="U17" s="1"/>
      <c r="V17" s="1"/>
    </row>
    <row r="18" spans="1:22" ht="15.75" customHeight="1">
      <c r="A18" s="15" t="s">
        <v>24</v>
      </c>
      <c r="B18" s="16"/>
      <c r="C18" s="17"/>
      <c r="D18" s="17"/>
      <c r="E18" s="17"/>
      <c r="F18" s="17"/>
      <c r="G18" s="17"/>
      <c r="H18" s="17"/>
      <c r="I18" s="17"/>
      <c r="J18" s="17"/>
      <c r="K18" s="17">
        <v>1</v>
      </c>
      <c r="L18" s="17"/>
      <c r="M18" s="17"/>
      <c r="N18" s="18">
        <f t="shared" si="0"/>
        <v>1</v>
      </c>
      <c r="O18" s="1"/>
      <c r="P18" s="1"/>
      <c r="Q18" s="1"/>
      <c r="R18" s="1"/>
      <c r="S18" s="1"/>
      <c r="T18" s="1"/>
      <c r="U18" s="1"/>
      <c r="V18" s="1"/>
    </row>
    <row r="19" spans="1:22">
      <c r="A19" s="15" t="s">
        <v>25</v>
      </c>
      <c r="B19" s="16">
        <v>2</v>
      </c>
      <c r="C19" s="17"/>
      <c r="D19" s="17"/>
      <c r="E19" s="17"/>
      <c r="F19" s="17">
        <v>2</v>
      </c>
      <c r="G19" s="17"/>
      <c r="H19" s="17"/>
      <c r="I19" s="17"/>
      <c r="J19" s="17"/>
      <c r="K19" s="17">
        <v>3</v>
      </c>
      <c r="L19" s="17"/>
      <c r="M19" s="17"/>
      <c r="N19" s="18">
        <f t="shared" si="0"/>
        <v>7</v>
      </c>
      <c r="O19" s="1"/>
      <c r="P19" s="1"/>
      <c r="Q19" s="1"/>
      <c r="R19" s="1"/>
      <c r="S19" s="1"/>
      <c r="T19" s="1"/>
      <c r="U19" s="1"/>
      <c r="V19" s="1"/>
    </row>
    <row r="20" spans="1:22">
      <c r="A20" s="15" t="s">
        <v>26</v>
      </c>
      <c r="B20" s="16">
        <v>1</v>
      </c>
      <c r="C20" s="17"/>
      <c r="D20" s="17"/>
      <c r="E20" s="17"/>
      <c r="F20" s="17"/>
      <c r="G20" s="17"/>
      <c r="H20" s="17"/>
      <c r="I20" s="17"/>
      <c r="J20" s="17"/>
      <c r="K20" s="17">
        <v>1</v>
      </c>
      <c r="L20" s="17"/>
      <c r="M20" s="17"/>
      <c r="N20" s="18">
        <f t="shared" si="0"/>
        <v>2</v>
      </c>
      <c r="O20" s="1"/>
      <c r="P20" s="1"/>
      <c r="Q20" s="1"/>
      <c r="R20" s="1"/>
      <c r="S20" s="1"/>
      <c r="T20" s="1"/>
      <c r="U20" s="1"/>
      <c r="V20" s="1"/>
    </row>
    <row r="21" spans="1:22" ht="15.75" customHeight="1">
      <c r="A21" s="15" t="s">
        <v>27</v>
      </c>
      <c r="B21" s="16"/>
      <c r="C21" s="17"/>
      <c r="D21" s="17"/>
      <c r="E21" s="17"/>
      <c r="F21" s="17"/>
      <c r="G21" s="17"/>
      <c r="H21" s="17"/>
      <c r="I21" s="17">
        <v>3</v>
      </c>
      <c r="J21" s="17"/>
      <c r="K21" s="17">
        <v>0</v>
      </c>
      <c r="L21" s="17"/>
      <c r="M21" s="17"/>
      <c r="N21" s="18">
        <f t="shared" si="0"/>
        <v>3</v>
      </c>
      <c r="O21" s="1"/>
      <c r="P21" s="1"/>
      <c r="Q21" s="1"/>
      <c r="R21" s="1"/>
      <c r="S21" s="1"/>
      <c r="T21" s="1"/>
      <c r="U21" s="1"/>
      <c r="V21" s="1"/>
    </row>
    <row r="22" spans="1:22" ht="15.75" customHeight="1">
      <c r="A22" s="19" t="s">
        <v>28</v>
      </c>
      <c r="B22" s="20"/>
      <c r="C22" s="21"/>
      <c r="D22" s="21"/>
      <c r="E22" s="21">
        <v>1</v>
      </c>
      <c r="F22" s="21"/>
      <c r="G22" s="21"/>
      <c r="H22" s="21"/>
      <c r="I22" s="21"/>
      <c r="J22" s="21"/>
      <c r="K22" s="21">
        <v>0</v>
      </c>
      <c r="L22" s="21"/>
      <c r="M22" s="21"/>
      <c r="N22" s="22">
        <f t="shared" si="0"/>
        <v>1</v>
      </c>
      <c r="O22" s="1"/>
      <c r="P22" s="1"/>
      <c r="Q22" s="1"/>
      <c r="R22" s="1"/>
      <c r="S22" s="1"/>
      <c r="T22" s="1"/>
      <c r="U22" s="1"/>
      <c r="V22" s="1"/>
    </row>
    <row r="23" spans="1:22" ht="15.75" customHeight="1">
      <c r="A23" s="19" t="s">
        <v>29</v>
      </c>
      <c r="B23" s="20"/>
      <c r="C23" s="21"/>
      <c r="D23" s="21"/>
      <c r="E23" s="21"/>
      <c r="F23" s="21"/>
      <c r="G23" s="21"/>
      <c r="H23" s="21">
        <v>1</v>
      </c>
      <c r="I23" s="21"/>
      <c r="J23" s="21"/>
      <c r="K23" s="21">
        <v>1</v>
      </c>
      <c r="L23" s="21"/>
      <c r="M23" s="21"/>
      <c r="N23" s="22">
        <f t="shared" si="0"/>
        <v>2</v>
      </c>
      <c r="O23" s="1"/>
      <c r="P23" s="1"/>
      <c r="Q23" s="1"/>
      <c r="R23" s="1"/>
      <c r="S23" s="1"/>
      <c r="T23" s="1"/>
      <c r="U23" s="1"/>
      <c r="V23" s="1"/>
    </row>
    <row r="24" spans="1:22" ht="15.75" customHeight="1">
      <c r="A24" s="23" t="s">
        <v>15</v>
      </c>
      <c r="B24" s="24">
        <f t="shared" ref="B24:N24" si="1">SUM(B10:B23)</f>
        <v>8</v>
      </c>
      <c r="C24" s="24">
        <f t="shared" si="1"/>
        <v>3</v>
      </c>
      <c r="D24" s="24">
        <f t="shared" si="1"/>
        <v>3</v>
      </c>
      <c r="E24" s="24">
        <f t="shared" si="1"/>
        <v>1</v>
      </c>
      <c r="F24" s="24">
        <f t="shared" si="1"/>
        <v>2</v>
      </c>
      <c r="G24" s="24">
        <f t="shared" si="1"/>
        <v>2</v>
      </c>
      <c r="H24" s="24">
        <f t="shared" si="1"/>
        <v>1</v>
      </c>
      <c r="I24" s="24">
        <f t="shared" si="1"/>
        <v>3</v>
      </c>
      <c r="J24" s="24">
        <f t="shared" si="1"/>
        <v>0</v>
      </c>
      <c r="K24" s="24">
        <f t="shared" si="1"/>
        <v>11</v>
      </c>
      <c r="L24" s="24">
        <f t="shared" si="1"/>
        <v>0</v>
      </c>
      <c r="M24" s="24">
        <f t="shared" si="1"/>
        <v>1</v>
      </c>
      <c r="N24" s="24">
        <f t="shared" si="1"/>
        <v>35</v>
      </c>
      <c r="O24" s="1"/>
      <c r="P24" s="1"/>
      <c r="Q24" s="1"/>
      <c r="R24" s="1"/>
      <c r="S24" s="1"/>
      <c r="T24" s="1"/>
      <c r="U24" s="1"/>
      <c r="V24" s="1"/>
    </row>
    <row r="25" spans="1:22" ht="15.75" customHeight="1">
      <c r="A25" s="2"/>
      <c r="B25" s="2"/>
      <c r="C25" s="2"/>
      <c r="D25" s="2"/>
      <c r="E25" s="2"/>
      <c r="F25" s="2"/>
      <c r="G25" s="2"/>
      <c r="H25" s="2"/>
      <c r="I25" s="2"/>
      <c r="J25" s="2"/>
      <c r="K25" s="2"/>
      <c r="L25" s="2"/>
      <c r="M25" s="2"/>
      <c r="N25" s="2"/>
      <c r="O25" s="1"/>
      <c r="P25" s="1"/>
      <c r="Q25" s="1"/>
      <c r="R25" s="1"/>
      <c r="S25" s="1"/>
      <c r="T25" s="1"/>
      <c r="U25" s="1"/>
      <c r="V25" s="1"/>
    </row>
    <row r="26" spans="1:22" ht="15.75" customHeight="1">
      <c r="A26" s="1"/>
      <c r="B26" s="1"/>
      <c r="C26" s="1"/>
      <c r="D26" s="1"/>
      <c r="E26" s="1"/>
      <c r="F26" s="1"/>
      <c r="G26" s="1"/>
      <c r="H26" s="1"/>
      <c r="I26" s="1"/>
      <c r="J26" s="1"/>
      <c r="K26" s="1"/>
      <c r="L26" s="1"/>
      <c r="M26" s="1"/>
      <c r="N26" s="1"/>
      <c r="O26" s="1"/>
      <c r="P26" s="1"/>
      <c r="Q26" s="1"/>
      <c r="R26" s="1"/>
      <c r="S26" s="1"/>
      <c r="T26" s="1"/>
      <c r="U26" s="1"/>
      <c r="V26" s="1"/>
    </row>
    <row r="27" spans="1:22" ht="15.75" customHeight="1">
      <c r="A27" s="1"/>
      <c r="B27" s="1"/>
      <c r="C27" s="1"/>
      <c r="D27" s="1"/>
      <c r="E27" s="1"/>
      <c r="F27" s="1"/>
      <c r="G27" s="1"/>
      <c r="H27" s="1"/>
      <c r="I27" s="1"/>
      <c r="J27" s="1"/>
      <c r="K27" s="1"/>
      <c r="L27" s="1"/>
      <c r="M27" s="1"/>
      <c r="N27" s="1"/>
      <c r="O27" s="1"/>
      <c r="P27" s="1"/>
      <c r="Q27" s="1"/>
      <c r="R27" s="1"/>
      <c r="S27" s="1"/>
      <c r="T27" s="1"/>
      <c r="U27" s="1"/>
      <c r="V27" s="1"/>
    </row>
    <row r="28" spans="1:22" ht="15.75" customHeight="1">
      <c r="A28" s="1"/>
      <c r="B28" s="1"/>
      <c r="C28" s="1"/>
      <c r="D28" s="1"/>
      <c r="E28" s="1"/>
      <c r="F28" s="1"/>
      <c r="G28" s="1"/>
      <c r="H28" s="1"/>
      <c r="I28" s="1"/>
      <c r="J28" s="1"/>
      <c r="K28" s="1"/>
      <c r="L28" s="1"/>
      <c r="M28" s="1"/>
      <c r="N28" s="1"/>
      <c r="O28" s="1"/>
      <c r="P28" s="1"/>
      <c r="Q28" s="1"/>
      <c r="R28" s="1"/>
      <c r="S28" s="1"/>
      <c r="T28" s="1"/>
      <c r="U28" s="1"/>
      <c r="V28" s="1"/>
    </row>
    <row r="29" spans="1:22" ht="15.75" customHeight="1">
      <c r="A29" s="1"/>
      <c r="B29" s="1"/>
      <c r="C29" s="1"/>
      <c r="D29" s="1"/>
      <c r="E29" s="1"/>
      <c r="F29" s="1"/>
      <c r="G29" s="1"/>
      <c r="H29" s="1"/>
      <c r="I29" s="1"/>
      <c r="J29" s="1"/>
      <c r="K29" s="1"/>
      <c r="L29" s="1"/>
      <c r="M29" s="1"/>
      <c r="N29" s="1"/>
      <c r="O29" s="1"/>
      <c r="P29" s="1"/>
      <c r="Q29" s="1"/>
      <c r="R29" s="1"/>
      <c r="S29" s="1"/>
      <c r="T29" s="1"/>
      <c r="U29" s="1"/>
      <c r="V29" s="1"/>
    </row>
    <row r="30" spans="1:22" ht="15.75" customHeight="1">
      <c r="A30" s="1"/>
      <c r="B30" s="1"/>
      <c r="C30" s="1"/>
      <c r="D30" s="1"/>
      <c r="E30" s="1"/>
      <c r="F30" s="1"/>
      <c r="G30" s="1"/>
      <c r="H30" s="1"/>
      <c r="I30" s="1"/>
      <c r="J30" s="1"/>
      <c r="K30" s="1"/>
      <c r="L30" s="1"/>
      <c r="M30" s="1"/>
      <c r="N30" s="1"/>
      <c r="O30" s="1"/>
      <c r="P30" s="1"/>
      <c r="Q30" s="1"/>
      <c r="R30" s="1"/>
      <c r="S30" s="1"/>
      <c r="T30" s="1"/>
      <c r="U30" s="1"/>
      <c r="V30" s="1"/>
    </row>
    <row r="31" spans="1:22" ht="15.75" customHeight="1">
      <c r="A31" s="1"/>
      <c r="B31" s="1"/>
      <c r="C31" s="1"/>
      <c r="D31" s="1"/>
      <c r="E31" s="1"/>
      <c r="F31" s="1"/>
      <c r="G31" s="1"/>
      <c r="H31" s="1"/>
      <c r="I31" s="1"/>
      <c r="J31" s="1"/>
      <c r="K31" s="1"/>
      <c r="L31" s="1"/>
      <c r="M31" s="1"/>
      <c r="N31" s="1"/>
      <c r="O31" s="1"/>
      <c r="P31" s="1"/>
      <c r="Q31" s="1"/>
      <c r="R31" s="1"/>
      <c r="S31" s="1"/>
      <c r="T31" s="1"/>
      <c r="U31" s="1"/>
      <c r="V31" s="1"/>
    </row>
    <row r="32" spans="1:22" ht="15.75" customHeight="1">
      <c r="A32" s="1"/>
      <c r="B32" s="1"/>
      <c r="C32" s="1"/>
      <c r="D32" s="1"/>
      <c r="E32" s="1"/>
      <c r="F32" s="1"/>
      <c r="G32" s="1"/>
      <c r="H32" s="1"/>
      <c r="I32" s="1"/>
      <c r="J32" s="1"/>
      <c r="K32" s="1"/>
      <c r="L32" s="1"/>
      <c r="M32" s="1"/>
      <c r="N32" s="1"/>
      <c r="O32" s="1"/>
      <c r="P32" s="1"/>
      <c r="Q32" s="1"/>
      <c r="R32" s="1"/>
      <c r="S32" s="1"/>
      <c r="T32" s="1"/>
      <c r="U32" s="1"/>
      <c r="V32" s="1"/>
    </row>
    <row r="33" spans="1:22" ht="15.75" customHeight="1">
      <c r="A33" s="1"/>
      <c r="B33" s="1"/>
      <c r="C33" s="1"/>
      <c r="D33" s="1"/>
      <c r="E33" s="1"/>
      <c r="F33" s="1"/>
      <c r="G33" s="1"/>
      <c r="H33" s="1"/>
      <c r="I33" s="1"/>
      <c r="J33" s="1"/>
      <c r="K33" s="1"/>
      <c r="L33" s="1"/>
      <c r="M33" s="1"/>
      <c r="N33" s="1"/>
      <c r="O33" s="1"/>
      <c r="P33" s="1"/>
      <c r="Q33" s="1"/>
      <c r="R33" s="1"/>
      <c r="S33" s="1"/>
      <c r="T33" s="1"/>
      <c r="U33" s="1"/>
      <c r="V33" s="1"/>
    </row>
    <row r="34" spans="1:22" ht="15.75" customHeight="1">
      <c r="A34" s="1"/>
      <c r="B34" s="1"/>
      <c r="C34" s="1"/>
      <c r="D34" s="1"/>
      <c r="E34" s="1"/>
      <c r="F34" s="1"/>
      <c r="G34" s="1"/>
      <c r="H34" s="1"/>
      <c r="I34" s="1"/>
      <c r="J34" s="1"/>
      <c r="K34" s="1"/>
      <c r="L34" s="1"/>
      <c r="M34" s="1"/>
      <c r="N34" s="1"/>
      <c r="O34" s="1"/>
      <c r="P34" s="1"/>
      <c r="Q34" s="1"/>
      <c r="R34" s="1"/>
      <c r="S34" s="1"/>
      <c r="T34" s="1"/>
      <c r="U34" s="1"/>
      <c r="V34" s="1"/>
    </row>
    <row r="35" spans="1:22" ht="15.75" customHeight="1">
      <c r="A35" s="1"/>
      <c r="B35" s="1"/>
      <c r="C35" s="1"/>
      <c r="D35" s="1"/>
      <c r="E35" s="1"/>
      <c r="F35" s="1"/>
      <c r="G35" s="1"/>
      <c r="H35" s="1"/>
      <c r="I35" s="1"/>
      <c r="J35" s="1"/>
      <c r="K35" s="1"/>
      <c r="L35" s="1"/>
      <c r="M35" s="1"/>
      <c r="N35" s="1"/>
      <c r="O35" s="1"/>
      <c r="P35" s="1"/>
      <c r="Q35" s="1"/>
      <c r="R35" s="1"/>
      <c r="S35" s="1"/>
      <c r="T35" s="1"/>
      <c r="U35" s="1"/>
      <c r="V35" s="1"/>
    </row>
    <row r="36" spans="1:22" ht="15.75" customHeight="1">
      <c r="A36" s="1"/>
      <c r="B36" s="1"/>
      <c r="C36" s="1"/>
      <c r="D36" s="1"/>
      <c r="E36" s="1"/>
      <c r="F36" s="1"/>
      <c r="G36" s="1"/>
      <c r="H36" s="1"/>
      <c r="I36" s="1"/>
      <c r="J36" s="1"/>
      <c r="K36" s="1"/>
      <c r="L36" s="1"/>
      <c r="M36" s="1"/>
      <c r="N36" s="1"/>
      <c r="O36" s="1"/>
      <c r="P36" s="1"/>
      <c r="Q36" s="1"/>
      <c r="R36" s="1"/>
      <c r="S36" s="1"/>
      <c r="T36" s="1"/>
      <c r="U36" s="1"/>
      <c r="V36" s="1"/>
    </row>
    <row r="37" spans="1:22" ht="15.75" customHeight="1">
      <c r="A37" s="1"/>
      <c r="B37" s="1"/>
      <c r="C37" s="1"/>
      <c r="D37" s="1"/>
      <c r="E37" s="1"/>
      <c r="F37" s="1"/>
      <c r="G37" s="1"/>
      <c r="H37" s="1"/>
      <c r="I37" s="1"/>
      <c r="J37" s="1"/>
      <c r="K37" s="1"/>
      <c r="L37" s="1"/>
      <c r="M37" s="1"/>
      <c r="N37" s="1"/>
      <c r="O37" s="1"/>
      <c r="P37" s="1"/>
      <c r="Q37" s="1"/>
      <c r="R37" s="1"/>
      <c r="S37" s="1"/>
      <c r="T37" s="1"/>
      <c r="U37" s="1"/>
      <c r="V37" s="1"/>
    </row>
    <row r="38" spans="1:22" ht="15.75" customHeight="1">
      <c r="A38" s="1"/>
      <c r="B38" s="1"/>
      <c r="C38" s="1"/>
      <c r="D38" s="1"/>
      <c r="E38" s="1"/>
      <c r="F38" s="1"/>
      <c r="G38" s="1"/>
      <c r="H38" s="1"/>
      <c r="I38" s="1"/>
      <c r="J38" s="1"/>
      <c r="K38" s="1"/>
      <c r="L38" s="1"/>
      <c r="M38" s="1"/>
      <c r="N38" s="1"/>
      <c r="O38" s="1"/>
      <c r="P38" s="1"/>
      <c r="Q38" s="1"/>
      <c r="R38" s="1"/>
      <c r="S38" s="1"/>
      <c r="T38" s="1"/>
      <c r="U38" s="1"/>
      <c r="V38" s="1"/>
    </row>
    <row r="39" spans="1:22" ht="15.75" customHeight="1">
      <c r="A39" s="1"/>
      <c r="B39" s="1"/>
      <c r="C39" s="1"/>
      <c r="D39" s="1"/>
      <c r="E39" s="1"/>
      <c r="F39" s="1"/>
      <c r="G39" s="1"/>
      <c r="H39" s="1"/>
      <c r="I39" s="1"/>
      <c r="J39" s="1"/>
      <c r="K39" s="1"/>
      <c r="L39" s="1"/>
      <c r="M39" s="1"/>
      <c r="N39" s="1"/>
      <c r="O39" s="1"/>
      <c r="P39" s="1"/>
      <c r="Q39" s="1"/>
      <c r="R39" s="1"/>
      <c r="S39" s="1"/>
      <c r="T39" s="1"/>
      <c r="U39" s="1"/>
      <c r="V39" s="1"/>
    </row>
    <row r="40" spans="1:22" ht="15.75" customHeight="1">
      <c r="A40" s="1"/>
      <c r="B40" s="1"/>
      <c r="C40" s="1"/>
      <c r="D40" s="1"/>
      <c r="E40" s="1"/>
      <c r="F40" s="1"/>
      <c r="G40" s="1"/>
      <c r="H40" s="1"/>
      <c r="I40" s="1"/>
      <c r="J40" s="1"/>
      <c r="K40" s="1"/>
      <c r="L40" s="1"/>
      <c r="M40" s="1"/>
      <c r="N40" s="1"/>
      <c r="O40" s="1"/>
      <c r="P40" s="1"/>
      <c r="Q40" s="1"/>
      <c r="R40" s="1"/>
      <c r="S40" s="1"/>
      <c r="T40" s="1"/>
      <c r="U40" s="1"/>
      <c r="V40" s="1"/>
    </row>
    <row r="41" spans="1:22" ht="15.75" customHeight="1">
      <c r="A41" s="1"/>
      <c r="B41" s="1"/>
      <c r="C41" s="1"/>
      <c r="D41" s="1"/>
      <c r="E41" s="1"/>
      <c r="F41" s="1"/>
      <c r="G41" s="1"/>
      <c r="H41" s="1"/>
      <c r="I41" s="1"/>
      <c r="J41" s="1"/>
      <c r="K41" s="1"/>
      <c r="L41" s="1"/>
      <c r="M41" s="1"/>
      <c r="N41" s="1"/>
      <c r="O41" s="1"/>
      <c r="P41" s="1"/>
      <c r="Q41" s="1"/>
      <c r="R41" s="1"/>
      <c r="S41" s="1"/>
      <c r="T41" s="1"/>
      <c r="U41" s="1"/>
      <c r="V41" s="1"/>
    </row>
    <row r="42" spans="1:22" ht="15.75" customHeight="1">
      <c r="A42" s="1"/>
      <c r="B42" s="1"/>
      <c r="C42" s="1"/>
      <c r="D42" s="1"/>
      <c r="E42" s="1"/>
      <c r="F42" s="1"/>
      <c r="G42" s="1"/>
      <c r="H42" s="1"/>
      <c r="I42" s="1"/>
      <c r="J42" s="1"/>
      <c r="K42" s="1"/>
      <c r="L42" s="1"/>
      <c r="M42" s="1"/>
      <c r="N42" s="1"/>
      <c r="O42" s="1"/>
      <c r="P42" s="1"/>
      <c r="Q42" s="1"/>
      <c r="R42" s="1"/>
      <c r="S42" s="1"/>
      <c r="T42" s="1"/>
      <c r="U42" s="1"/>
      <c r="V42" s="1"/>
    </row>
    <row r="43" spans="1:22" ht="15.75" customHeight="1">
      <c r="A43" s="1"/>
      <c r="B43" s="1"/>
      <c r="C43" s="1"/>
      <c r="D43" s="1"/>
      <c r="E43" s="1"/>
      <c r="F43" s="1"/>
      <c r="G43" s="1"/>
      <c r="H43" s="1"/>
      <c r="I43" s="1"/>
      <c r="J43" s="1"/>
      <c r="K43" s="1"/>
      <c r="L43" s="1"/>
      <c r="M43" s="1"/>
      <c r="N43" s="1"/>
      <c r="O43" s="1"/>
      <c r="P43" s="1"/>
      <c r="Q43" s="1"/>
      <c r="R43" s="1"/>
      <c r="S43" s="1"/>
      <c r="T43" s="1"/>
      <c r="U43" s="1"/>
      <c r="V43" s="1"/>
    </row>
    <row r="44" spans="1:22" ht="15.75" customHeight="1">
      <c r="A44" s="1"/>
      <c r="B44" s="1"/>
      <c r="C44" s="1"/>
      <c r="D44" s="1"/>
      <c r="E44" s="1"/>
      <c r="F44" s="1"/>
      <c r="G44" s="1"/>
      <c r="H44" s="1"/>
      <c r="I44" s="1"/>
      <c r="J44" s="1"/>
      <c r="K44" s="1"/>
      <c r="L44" s="1"/>
      <c r="M44" s="1"/>
      <c r="N44" s="1"/>
      <c r="O44" s="1"/>
      <c r="P44" s="1"/>
      <c r="Q44" s="1"/>
      <c r="R44" s="1"/>
      <c r="S44" s="1"/>
      <c r="T44" s="1"/>
      <c r="U44" s="1"/>
      <c r="V44" s="1"/>
    </row>
    <row r="45" spans="1:22" ht="15.75" customHeight="1">
      <c r="A45" s="1"/>
      <c r="B45" s="1"/>
      <c r="C45" s="1"/>
      <c r="D45" s="1"/>
      <c r="E45" s="1"/>
      <c r="F45" s="1"/>
      <c r="G45" s="1"/>
      <c r="H45" s="1"/>
      <c r="I45" s="1"/>
      <c r="J45" s="1"/>
      <c r="K45" s="1"/>
      <c r="L45" s="1"/>
      <c r="M45" s="1"/>
      <c r="N45" s="1"/>
      <c r="O45" s="1"/>
      <c r="P45" s="1"/>
      <c r="Q45" s="1"/>
      <c r="R45" s="1"/>
      <c r="S45" s="1"/>
      <c r="T45" s="1"/>
      <c r="U45" s="1"/>
      <c r="V45" s="1"/>
    </row>
    <row r="46" spans="1:22" ht="15.75" customHeight="1">
      <c r="A46" s="1"/>
      <c r="B46" s="1"/>
      <c r="C46" s="1"/>
      <c r="D46" s="1"/>
      <c r="E46" s="1"/>
      <c r="F46" s="1"/>
      <c r="G46" s="1"/>
      <c r="H46" s="1"/>
      <c r="I46" s="1"/>
      <c r="J46" s="1"/>
      <c r="K46" s="1"/>
      <c r="L46" s="1"/>
      <c r="M46" s="1"/>
      <c r="N46" s="1"/>
      <c r="O46" s="1"/>
      <c r="P46" s="1"/>
      <c r="Q46" s="1"/>
      <c r="R46" s="1"/>
      <c r="S46" s="1"/>
      <c r="T46" s="1"/>
      <c r="U46" s="1"/>
      <c r="V46" s="1"/>
    </row>
    <row r="47" spans="1:22" ht="15.75" customHeight="1">
      <c r="A47" s="25"/>
      <c r="B47" s="25"/>
      <c r="C47" s="25"/>
      <c r="D47" s="25"/>
      <c r="E47" s="25"/>
      <c r="F47" s="26"/>
      <c r="G47" s="26"/>
      <c r="H47" s="1"/>
      <c r="I47" s="1"/>
      <c r="J47" s="1"/>
      <c r="K47" s="1"/>
      <c r="L47" s="1"/>
      <c r="M47" s="1"/>
      <c r="N47" s="1"/>
      <c r="O47" s="1"/>
      <c r="P47" s="1"/>
      <c r="Q47" s="1"/>
      <c r="R47" s="1"/>
      <c r="S47" s="1"/>
      <c r="T47" s="1"/>
      <c r="U47" s="1"/>
      <c r="V47" s="1"/>
    </row>
    <row r="48" spans="1:22" ht="15.75" customHeight="1">
      <c r="A48" s="25"/>
      <c r="B48" s="25"/>
      <c r="C48" s="25"/>
      <c r="D48" s="25"/>
      <c r="E48" s="25"/>
      <c r="F48" s="27"/>
      <c r="G48" s="27"/>
      <c r="H48" s="1"/>
      <c r="I48" s="1"/>
      <c r="J48" s="1"/>
      <c r="K48" s="1"/>
      <c r="L48" s="1"/>
      <c r="M48" s="1"/>
      <c r="N48" s="1"/>
      <c r="O48" s="1"/>
      <c r="P48" s="1"/>
      <c r="Q48" s="1"/>
      <c r="R48" s="1"/>
      <c r="S48" s="1"/>
      <c r="T48" s="1"/>
      <c r="U48" s="1"/>
      <c r="V48" s="1"/>
    </row>
    <row r="49" spans="1:22" ht="15.75" customHeight="1">
      <c r="A49" s="25"/>
      <c r="B49" s="25"/>
      <c r="C49" s="25"/>
      <c r="D49" s="25"/>
      <c r="E49" s="25"/>
      <c r="F49" s="27"/>
      <c r="G49" s="27"/>
      <c r="H49" s="1"/>
      <c r="I49" s="1"/>
      <c r="J49" s="1"/>
      <c r="K49" s="1"/>
      <c r="L49" s="1"/>
      <c r="M49" s="1"/>
      <c r="N49" s="1"/>
      <c r="O49" s="1"/>
      <c r="P49" s="1"/>
      <c r="Q49" s="1"/>
      <c r="R49" s="1"/>
      <c r="S49" s="1"/>
      <c r="T49" s="1"/>
      <c r="U49" s="1"/>
      <c r="V49" s="1"/>
    </row>
    <row r="50" spans="1:22" ht="15.75" customHeight="1">
      <c r="A50" s="25"/>
      <c r="B50" s="25"/>
      <c r="C50" s="25"/>
      <c r="D50" s="25"/>
      <c r="E50" s="25"/>
      <c r="F50" s="27"/>
      <c r="G50" s="27"/>
      <c r="H50" s="1"/>
      <c r="I50" s="1"/>
      <c r="J50" s="1"/>
      <c r="K50" s="1"/>
      <c r="L50" s="1"/>
      <c r="M50" s="1"/>
      <c r="N50" s="1"/>
      <c r="O50" s="1"/>
      <c r="P50" s="1"/>
      <c r="Q50" s="1"/>
      <c r="R50" s="1"/>
      <c r="S50" s="1"/>
      <c r="T50" s="1"/>
      <c r="U50" s="1"/>
      <c r="V50" s="1"/>
    </row>
    <row r="51" spans="1:22" ht="15.75" customHeight="1">
      <c r="A51" s="25"/>
      <c r="B51" s="25"/>
      <c r="C51" s="25"/>
      <c r="D51" s="25"/>
      <c r="E51" s="25"/>
      <c r="F51" s="27"/>
      <c r="G51" s="27"/>
      <c r="H51" s="1"/>
      <c r="I51" s="1"/>
      <c r="J51" s="1"/>
      <c r="K51" s="1"/>
      <c r="L51" s="1"/>
      <c r="M51" s="1"/>
      <c r="N51" s="1"/>
      <c r="O51" s="1"/>
      <c r="P51" s="1"/>
      <c r="Q51" s="1"/>
      <c r="R51" s="1"/>
      <c r="S51" s="1"/>
      <c r="T51" s="1"/>
      <c r="U51" s="1"/>
      <c r="V51" s="1"/>
    </row>
    <row r="52" spans="1:22" ht="15.75" customHeight="1">
      <c r="A52" s="25"/>
      <c r="B52" s="25"/>
      <c r="C52" s="25"/>
      <c r="D52" s="25"/>
      <c r="E52" s="25"/>
      <c r="F52" s="27"/>
      <c r="G52" s="27"/>
      <c r="H52" s="1"/>
      <c r="I52" s="1"/>
      <c r="J52" s="1"/>
      <c r="K52" s="1"/>
      <c r="L52" s="1"/>
      <c r="M52" s="1"/>
      <c r="N52" s="1"/>
      <c r="O52" s="1"/>
      <c r="P52" s="1"/>
      <c r="Q52" s="1"/>
      <c r="R52" s="1"/>
      <c r="S52" s="1"/>
      <c r="T52" s="1"/>
      <c r="U52" s="1"/>
      <c r="V52" s="1"/>
    </row>
    <row r="53" spans="1:22" ht="15.75" customHeight="1">
      <c r="A53" s="25"/>
      <c r="B53" s="25"/>
      <c r="C53" s="25"/>
      <c r="D53" s="25"/>
      <c r="E53" s="25"/>
      <c r="F53" s="27"/>
      <c r="G53" s="27"/>
      <c r="H53" s="1"/>
      <c r="I53" s="1"/>
      <c r="J53" s="1"/>
      <c r="K53" s="1"/>
      <c r="L53" s="1"/>
      <c r="M53" s="1"/>
      <c r="N53" s="1"/>
      <c r="O53" s="1"/>
      <c r="P53" s="1"/>
      <c r="Q53" s="1"/>
      <c r="R53" s="1"/>
      <c r="S53" s="1"/>
      <c r="T53" s="1"/>
      <c r="U53" s="1"/>
      <c r="V53" s="1"/>
    </row>
    <row r="54" spans="1:22" ht="15.75" customHeight="1">
      <c r="A54" s="25"/>
      <c r="B54" s="25"/>
      <c r="C54" s="25"/>
      <c r="D54" s="25"/>
      <c r="E54" s="25"/>
      <c r="F54" s="27"/>
      <c r="G54" s="27"/>
      <c r="H54" s="1"/>
      <c r="I54" s="1"/>
      <c r="J54" s="1"/>
      <c r="K54" s="1"/>
      <c r="L54" s="1"/>
      <c r="M54" s="1"/>
      <c r="N54" s="1"/>
      <c r="O54" s="1"/>
      <c r="P54" s="1"/>
      <c r="Q54" s="1"/>
      <c r="R54" s="1"/>
      <c r="S54" s="1"/>
      <c r="T54" s="1"/>
      <c r="U54" s="1"/>
      <c r="V54" s="1"/>
    </row>
    <row r="55" spans="1:22" ht="15.75" customHeight="1">
      <c r="A55" s="25"/>
      <c r="B55" s="25"/>
      <c r="C55" s="25"/>
      <c r="D55" s="25"/>
      <c r="E55" s="25"/>
      <c r="F55" s="27"/>
      <c r="G55" s="27"/>
      <c r="H55" s="1"/>
      <c r="I55" s="1"/>
      <c r="J55" s="1"/>
      <c r="K55" s="1"/>
      <c r="L55" s="1"/>
      <c r="M55" s="1"/>
      <c r="N55" s="1"/>
      <c r="O55" s="1"/>
      <c r="P55" s="1"/>
      <c r="Q55" s="1"/>
      <c r="R55" s="1"/>
      <c r="S55" s="1"/>
      <c r="T55" s="1"/>
      <c r="U55" s="1"/>
      <c r="V55" s="1"/>
    </row>
    <row r="56" spans="1:22" ht="15.75" customHeight="1">
      <c r="A56" s="221"/>
      <c r="B56" s="216"/>
      <c r="C56" s="216"/>
      <c r="D56" s="216"/>
      <c r="E56" s="216"/>
      <c r="F56" s="216"/>
      <c r="G56" s="216"/>
      <c r="H56" s="216"/>
      <c r="I56" s="216"/>
      <c r="J56" s="216"/>
      <c r="K56" s="216"/>
      <c r="L56" s="216"/>
      <c r="M56" s="216"/>
      <c r="N56" s="216"/>
      <c r="O56" s="1"/>
      <c r="P56" s="1"/>
      <c r="Q56" s="1"/>
      <c r="R56" s="1"/>
      <c r="S56" s="1"/>
      <c r="T56" s="1"/>
      <c r="U56" s="1"/>
      <c r="V56" s="1"/>
    </row>
    <row r="57" spans="1:22" ht="15.75" customHeight="1">
      <c r="A57" s="216"/>
      <c r="B57" s="216"/>
      <c r="C57" s="216"/>
      <c r="D57" s="216"/>
      <c r="E57" s="216"/>
      <c r="F57" s="216"/>
      <c r="G57" s="216"/>
      <c r="H57" s="216"/>
      <c r="I57" s="216"/>
      <c r="J57" s="216"/>
      <c r="K57" s="216"/>
      <c r="L57" s="216"/>
      <c r="M57" s="216"/>
      <c r="N57" s="216"/>
      <c r="O57" s="1"/>
      <c r="P57" s="1"/>
      <c r="Q57" s="1"/>
      <c r="R57" s="1"/>
      <c r="S57" s="1"/>
      <c r="T57" s="1"/>
      <c r="U57" s="1"/>
      <c r="V57" s="1"/>
    </row>
    <row r="58" spans="1:22" ht="15.75" customHeight="1">
      <c r="A58" s="216"/>
      <c r="B58" s="216"/>
      <c r="C58" s="216"/>
      <c r="D58" s="216"/>
      <c r="E58" s="216"/>
      <c r="F58" s="216"/>
      <c r="G58" s="216"/>
      <c r="H58" s="216"/>
      <c r="I58" s="216"/>
      <c r="J58" s="216"/>
      <c r="K58" s="216"/>
      <c r="L58" s="216"/>
      <c r="M58" s="216"/>
      <c r="N58" s="216"/>
      <c r="O58" s="1"/>
      <c r="P58" s="1"/>
      <c r="Q58" s="1"/>
      <c r="R58" s="1"/>
      <c r="S58" s="1"/>
      <c r="T58" s="1"/>
      <c r="U58" s="1"/>
      <c r="V58" s="1"/>
    </row>
    <row r="59" spans="1:22" ht="15.75" customHeight="1">
      <c r="A59" s="216"/>
      <c r="B59" s="216"/>
      <c r="C59" s="216"/>
      <c r="D59" s="216"/>
      <c r="E59" s="216"/>
      <c r="F59" s="216"/>
      <c r="G59" s="216"/>
      <c r="H59" s="216"/>
      <c r="I59" s="216"/>
      <c r="J59" s="216"/>
      <c r="K59" s="216"/>
      <c r="L59" s="216"/>
      <c r="M59" s="216"/>
      <c r="N59" s="216"/>
      <c r="O59" s="1"/>
      <c r="P59" s="1"/>
      <c r="Q59" s="1"/>
      <c r="R59" s="1"/>
      <c r="S59" s="1"/>
      <c r="T59" s="1"/>
      <c r="U59" s="1"/>
      <c r="V59" s="1"/>
    </row>
    <row r="60" spans="1:22" ht="15.75" customHeight="1">
      <c r="A60" s="216"/>
      <c r="B60" s="216"/>
      <c r="C60" s="216"/>
      <c r="D60" s="216"/>
      <c r="E60" s="216"/>
      <c r="F60" s="216"/>
      <c r="G60" s="216"/>
      <c r="H60" s="216"/>
      <c r="I60" s="216"/>
      <c r="J60" s="216"/>
      <c r="K60" s="216"/>
      <c r="L60" s="216"/>
      <c r="M60" s="216"/>
      <c r="N60" s="216"/>
      <c r="O60" s="1"/>
      <c r="P60" s="1"/>
      <c r="Q60" s="1"/>
      <c r="R60" s="1"/>
      <c r="S60" s="1"/>
      <c r="T60" s="1"/>
      <c r="U60" s="1"/>
      <c r="V60" s="1"/>
    </row>
    <row r="61" spans="1:22" ht="15.75" customHeight="1">
      <c r="A61" s="216"/>
      <c r="B61" s="216"/>
      <c r="C61" s="216"/>
      <c r="D61" s="216"/>
      <c r="E61" s="216"/>
      <c r="F61" s="216"/>
      <c r="G61" s="216"/>
      <c r="H61" s="216"/>
      <c r="I61" s="216"/>
      <c r="J61" s="216"/>
      <c r="K61" s="216"/>
      <c r="L61" s="216"/>
      <c r="M61" s="216"/>
      <c r="N61" s="216"/>
      <c r="O61" s="1"/>
      <c r="P61" s="1"/>
      <c r="Q61" s="1"/>
      <c r="R61" s="1"/>
      <c r="S61" s="1"/>
      <c r="T61" s="1"/>
      <c r="U61" s="1"/>
      <c r="V61" s="1"/>
    </row>
    <row r="62" spans="1:22" ht="15.75" customHeight="1">
      <c r="A62" s="216"/>
      <c r="B62" s="216"/>
      <c r="C62" s="216"/>
      <c r="D62" s="216"/>
      <c r="E62" s="216"/>
      <c r="F62" s="216"/>
      <c r="G62" s="216"/>
      <c r="H62" s="216"/>
      <c r="I62" s="216"/>
      <c r="J62" s="216"/>
      <c r="K62" s="216"/>
      <c r="L62" s="216"/>
      <c r="M62" s="216"/>
      <c r="N62" s="216"/>
      <c r="O62" s="1"/>
      <c r="P62" s="1"/>
      <c r="Q62" s="1"/>
      <c r="R62" s="1"/>
      <c r="S62" s="1"/>
      <c r="T62" s="1"/>
      <c r="U62" s="1"/>
      <c r="V62" s="1"/>
    </row>
    <row r="63" spans="1:22" ht="15.75" customHeight="1">
      <c r="A63" s="216"/>
      <c r="B63" s="216"/>
      <c r="C63" s="216"/>
      <c r="D63" s="216"/>
      <c r="E63" s="216"/>
      <c r="F63" s="216"/>
      <c r="G63" s="216"/>
      <c r="H63" s="216"/>
      <c r="I63" s="216"/>
      <c r="J63" s="216"/>
      <c r="K63" s="216"/>
      <c r="L63" s="216"/>
      <c r="M63" s="216"/>
      <c r="N63" s="216"/>
      <c r="O63" s="1"/>
      <c r="P63" s="1"/>
      <c r="Q63" s="1"/>
      <c r="R63" s="1"/>
      <c r="S63" s="1"/>
      <c r="T63" s="1"/>
      <c r="U63" s="1"/>
      <c r="V63" s="1"/>
    </row>
    <row r="64" spans="1:22" ht="15.75" customHeight="1">
      <c r="A64" s="216"/>
      <c r="B64" s="216"/>
      <c r="C64" s="216"/>
      <c r="D64" s="216"/>
      <c r="E64" s="216"/>
      <c r="F64" s="216"/>
      <c r="G64" s="216"/>
      <c r="H64" s="216"/>
      <c r="I64" s="216"/>
      <c r="J64" s="216"/>
      <c r="K64" s="216"/>
      <c r="L64" s="216"/>
      <c r="M64" s="216"/>
      <c r="N64" s="216"/>
      <c r="O64" s="1"/>
      <c r="P64" s="1"/>
      <c r="Q64" s="1"/>
      <c r="R64" s="1"/>
      <c r="S64" s="1"/>
      <c r="T64" s="1"/>
      <c r="U64" s="1"/>
      <c r="V64" s="1"/>
    </row>
    <row r="65" spans="1:22" ht="15.75" customHeight="1">
      <c r="A65" s="216"/>
      <c r="B65" s="216"/>
      <c r="C65" s="216"/>
      <c r="D65" s="216"/>
      <c r="E65" s="216"/>
      <c r="F65" s="216"/>
      <c r="G65" s="216"/>
      <c r="H65" s="216"/>
      <c r="I65" s="216"/>
      <c r="J65" s="216"/>
      <c r="K65" s="216"/>
      <c r="L65" s="216"/>
      <c r="M65" s="216"/>
      <c r="N65" s="216"/>
      <c r="O65" s="1"/>
      <c r="P65" s="1"/>
      <c r="Q65" s="1"/>
      <c r="R65" s="1"/>
      <c r="S65" s="1"/>
      <c r="T65" s="1"/>
      <c r="U65" s="1"/>
      <c r="V65" s="1"/>
    </row>
    <row r="66" spans="1:22" ht="15.75" customHeight="1">
      <c r="A66" s="216"/>
      <c r="B66" s="216"/>
      <c r="C66" s="216"/>
      <c r="D66" s="216"/>
      <c r="E66" s="216"/>
      <c r="F66" s="216"/>
      <c r="G66" s="216"/>
      <c r="H66" s="216"/>
      <c r="I66" s="216"/>
      <c r="J66" s="216"/>
      <c r="K66" s="216"/>
      <c r="L66" s="216"/>
      <c r="M66" s="216"/>
      <c r="N66" s="216"/>
      <c r="O66" s="1"/>
      <c r="P66" s="1"/>
      <c r="Q66" s="1"/>
      <c r="R66" s="1"/>
      <c r="S66" s="1"/>
      <c r="T66" s="1"/>
      <c r="U66" s="1"/>
      <c r="V66" s="1"/>
    </row>
    <row r="67" spans="1:22" ht="15.75" customHeight="1">
      <c r="A67" s="216"/>
      <c r="B67" s="216"/>
      <c r="C67" s="216"/>
      <c r="D67" s="216"/>
      <c r="E67" s="216"/>
      <c r="F67" s="216"/>
      <c r="G67" s="216"/>
      <c r="H67" s="216"/>
      <c r="I67" s="216"/>
      <c r="J67" s="216"/>
      <c r="K67" s="216"/>
      <c r="L67" s="216"/>
      <c r="M67" s="216"/>
      <c r="N67" s="216"/>
      <c r="O67" s="1"/>
      <c r="P67" s="1"/>
      <c r="Q67" s="1"/>
      <c r="R67" s="1"/>
      <c r="S67" s="1"/>
      <c r="T67" s="1"/>
      <c r="U67" s="1"/>
      <c r="V67" s="1"/>
    </row>
    <row r="68" spans="1:22" ht="15.75" customHeight="1">
      <c r="A68" s="216"/>
      <c r="B68" s="216"/>
      <c r="C68" s="216"/>
      <c r="D68" s="216"/>
      <c r="E68" s="216"/>
      <c r="F68" s="216"/>
      <c r="G68" s="216"/>
      <c r="H68" s="216"/>
      <c r="I68" s="216"/>
      <c r="J68" s="216"/>
      <c r="K68" s="216"/>
      <c r="L68" s="216"/>
      <c r="M68" s="216"/>
      <c r="N68" s="216"/>
      <c r="O68" s="1"/>
      <c r="P68" s="1"/>
      <c r="Q68" s="1"/>
      <c r="R68" s="1"/>
      <c r="S68" s="1"/>
      <c r="T68" s="1"/>
      <c r="U68" s="1"/>
      <c r="V68" s="1"/>
    </row>
    <row r="69" spans="1:22" ht="15.75" customHeight="1">
      <c r="A69" s="216"/>
      <c r="B69" s="216"/>
      <c r="C69" s="216"/>
      <c r="D69" s="216"/>
      <c r="E69" s="216"/>
      <c r="F69" s="216"/>
      <c r="G69" s="216"/>
      <c r="H69" s="216"/>
      <c r="I69" s="216"/>
      <c r="J69" s="216"/>
      <c r="K69" s="216"/>
      <c r="L69" s="216"/>
      <c r="M69" s="216"/>
      <c r="N69" s="216"/>
      <c r="O69" s="1"/>
      <c r="P69" s="1"/>
      <c r="Q69" s="1"/>
      <c r="R69" s="1"/>
      <c r="S69" s="1"/>
      <c r="T69" s="1"/>
      <c r="U69" s="1"/>
      <c r="V69" s="1"/>
    </row>
    <row r="70" spans="1:22" ht="15.75" customHeight="1">
      <c r="A70" s="28"/>
      <c r="B70" s="29"/>
      <c r="C70" s="29"/>
      <c r="D70" s="29"/>
      <c r="E70" s="29"/>
      <c r="F70" s="29"/>
      <c r="G70" s="29"/>
      <c r="H70" s="29"/>
      <c r="I70" s="29"/>
      <c r="J70" s="29"/>
      <c r="K70" s="29"/>
      <c r="L70" s="29"/>
      <c r="M70" s="29"/>
      <c r="N70" s="29"/>
      <c r="O70" s="1"/>
      <c r="P70" s="1"/>
      <c r="Q70" s="1"/>
      <c r="R70" s="1"/>
      <c r="S70" s="1"/>
      <c r="T70" s="1"/>
      <c r="U70" s="1"/>
      <c r="V70" s="1"/>
    </row>
    <row r="71" spans="1:22" ht="15.75" customHeight="1">
      <c r="A71" s="1"/>
      <c r="B71" s="1"/>
      <c r="C71" s="1"/>
      <c r="D71" s="1"/>
      <c r="E71" s="1"/>
      <c r="F71" s="1"/>
      <c r="G71" s="1"/>
      <c r="H71" s="1"/>
      <c r="I71" s="1"/>
      <c r="J71" s="1"/>
      <c r="K71" s="1"/>
      <c r="L71" s="1"/>
      <c r="M71" s="1"/>
      <c r="N71" s="1"/>
      <c r="O71" s="1"/>
      <c r="P71" s="1"/>
      <c r="Q71" s="1"/>
      <c r="R71" s="1"/>
      <c r="S71" s="1"/>
      <c r="T71" s="1"/>
      <c r="U71" s="1"/>
      <c r="V71" s="1"/>
    </row>
    <row r="72" spans="1:22" ht="15.75" customHeight="1">
      <c r="A72" s="1"/>
      <c r="B72" s="1"/>
      <c r="C72" s="1"/>
      <c r="D72" s="1"/>
      <c r="E72" s="1"/>
      <c r="F72" s="1"/>
      <c r="G72" s="1"/>
      <c r="H72" s="1"/>
      <c r="I72" s="1"/>
      <c r="J72" s="1"/>
      <c r="K72" s="1"/>
      <c r="L72" s="1"/>
      <c r="M72" s="1"/>
      <c r="N72" s="1"/>
      <c r="O72" s="1"/>
      <c r="P72" s="1"/>
      <c r="Q72" s="1"/>
      <c r="R72" s="1"/>
      <c r="S72" s="1"/>
      <c r="T72" s="1"/>
      <c r="U72" s="1"/>
      <c r="V72" s="1"/>
    </row>
    <row r="73" spans="1:22" ht="15.75" customHeight="1">
      <c r="A73" s="1"/>
      <c r="B73" s="1"/>
      <c r="C73" s="1"/>
      <c r="D73" s="1"/>
      <c r="E73" s="1"/>
      <c r="F73" s="1"/>
      <c r="G73" s="1"/>
      <c r="H73" s="1"/>
      <c r="I73" s="1"/>
      <c r="J73" s="1"/>
      <c r="K73" s="1"/>
      <c r="L73" s="1"/>
      <c r="M73" s="1"/>
      <c r="N73" s="1"/>
      <c r="O73" s="1"/>
      <c r="P73" s="1"/>
      <c r="Q73" s="1"/>
      <c r="R73" s="1"/>
      <c r="S73" s="1"/>
      <c r="T73" s="1"/>
      <c r="U73" s="1"/>
      <c r="V73" s="1"/>
    </row>
    <row r="74" spans="1:22" ht="15.75" customHeight="1">
      <c r="A74" s="1"/>
      <c r="B74" s="1"/>
      <c r="C74" s="1"/>
      <c r="D74" s="1"/>
      <c r="E74" s="1"/>
      <c r="F74" s="1"/>
      <c r="G74" s="1"/>
      <c r="H74" s="1"/>
      <c r="I74" s="1"/>
      <c r="J74" s="1"/>
      <c r="K74" s="1"/>
      <c r="L74" s="1"/>
      <c r="M74" s="1"/>
      <c r="N74" s="1"/>
      <c r="O74" s="1"/>
      <c r="P74" s="1"/>
      <c r="Q74" s="1"/>
      <c r="R74" s="1"/>
      <c r="S74" s="1"/>
      <c r="T74" s="1"/>
      <c r="U74" s="1"/>
      <c r="V74" s="1"/>
    </row>
    <row r="75" spans="1:22" ht="15.75" customHeight="1">
      <c r="A75" s="1"/>
      <c r="B75" s="1"/>
      <c r="C75" s="1"/>
      <c r="D75" s="1"/>
      <c r="E75" s="1"/>
      <c r="F75" s="1"/>
      <c r="G75" s="1"/>
      <c r="H75" s="1"/>
      <c r="I75" s="1"/>
      <c r="J75" s="1"/>
      <c r="K75" s="1"/>
      <c r="L75" s="1"/>
      <c r="M75" s="1"/>
      <c r="N75" s="1"/>
      <c r="O75" s="1"/>
      <c r="P75" s="1"/>
      <c r="Q75" s="1"/>
      <c r="R75" s="1"/>
      <c r="S75" s="1"/>
      <c r="T75" s="1"/>
      <c r="U75" s="1"/>
      <c r="V75" s="1"/>
    </row>
    <row r="76" spans="1:22" ht="15.75" customHeight="1">
      <c r="A76" s="1"/>
      <c r="B76" s="1"/>
      <c r="C76" s="1"/>
      <c r="D76" s="1"/>
      <c r="E76" s="1"/>
      <c r="F76" s="1"/>
      <c r="G76" s="1"/>
      <c r="H76" s="1"/>
      <c r="I76" s="1"/>
      <c r="J76" s="1"/>
      <c r="K76" s="1"/>
      <c r="L76" s="1"/>
      <c r="M76" s="1"/>
      <c r="N76" s="1"/>
      <c r="O76" s="1"/>
      <c r="P76" s="1"/>
      <c r="Q76" s="1"/>
      <c r="R76" s="1"/>
      <c r="S76" s="1"/>
      <c r="T76" s="1"/>
      <c r="U76" s="1"/>
      <c r="V76" s="1"/>
    </row>
    <row r="77" spans="1:22" ht="15.75" customHeight="1">
      <c r="A77" s="1"/>
      <c r="B77" s="1"/>
      <c r="C77" s="1"/>
      <c r="D77" s="1"/>
      <c r="E77" s="1"/>
      <c r="F77" s="1"/>
      <c r="G77" s="1"/>
      <c r="H77" s="1"/>
      <c r="I77" s="1"/>
      <c r="J77" s="1"/>
      <c r="K77" s="1"/>
      <c r="L77" s="1"/>
      <c r="M77" s="1"/>
      <c r="N77" s="1"/>
      <c r="O77" s="1"/>
      <c r="P77" s="1"/>
      <c r="Q77" s="1"/>
      <c r="R77" s="1"/>
      <c r="S77" s="1"/>
      <c r="T77" s="1"/>
      <c r="U77" s="1"/>
      <c r="V77" s="1"/>
    </row>
    <row r="78" spans="1:22" ht="15.75" customHeight="1">
      <c r="A78" s="1"/>
      <c r="B78" s="1"/>
      <c r="C78" s="1"/>
      <c r="D78" s="1"/>
      <c r="E78" s="1"/>
      <c r="F78" s="1"/>
      <c r="G78" s="1"/>
      <c r="H78" s="1"/>
      <c r="I78" s="1"/>
      <c r="J78" s="1"/>
      <c r="K78" s="1"/>
      <c r="L78" s="1"/>
      <c r="M78" s="1"/>
      <c r="N78" s="1"/>
      <c r="O78" s="1"/>
      <c r="P78" s="1"/>
      <c r="Q78" s="1"/>
      <c r="R78" s="1"/>
      <c r="S78" s="1"/>
      <c r="T78" s="1"/>
      <c r="U78" s="1"/>
      <c r="V78" s="1"/>
    </row>
    <row r="79" spans="1:22" ht="15.75" customHeight="1">
      <c r="A79" s="1"/>
      <c r="B79" s="1"/>
      <c r="C79" s="1"/>
      <c r="D79" s="1"/>
      <c r="E79" s="1"/>
      <c r="F79" s="1"/>
      <c r="G79" s="1"/>
      <c r="H79" s="1"/>
      <c r="I79" s="1"/>
      <c r="J79" s="1"/>
      <c r="K79" s="1"/>
      <c r="L79" s="1"/>
      <c r="M79" s="1"/>
      <c r="N79" s="1"/>
      <c r="O79" s="1"/>
      <c r="P79" s="1"/>
      <c r="Q79" s="1"/>
      <c r="R79" s="1"/>
      <c r="S79" s="1"/>
      <c r="T79" s="1"/>
      <c r="U79" s="1"/>
      <c r="V79" s="1"/>
    </row>
    <row r="80" spans="1:22" ht="15.75" customHeight="1">
      <c r="A80" s="1"/>
      <c r="B80" s="1"/>
      <c r="C80" s="1"/>
      <c r="D80" s="1"/>
      <c r="E80" s="1"/>
      <c r="F80" s="1"/>
      <c r="G80" s="1"/>
      <c r="H80" s="1"/>
      <c r="I80" s="1"/>
      <c r="J80" s="1"/>
      <c r="K80" s="1"/>
      <c r="L80" s="1"/>
      <c r="M80" s="1"/>
      <c r="N80" s="1"/>
      <c r="O80" s="1"/>
      <c r="P80" s="1"/>
      <c r="Q80" s="1"/>
      <c r="R80" s="1"/>
      <c r="S80" s="1"/>
      <c r="T80" s="1"/>
      <c r="U80" s="1"/>
      <c r="V80" s="1"/>
    </row>
    <row r="81" spans="1:22" ht="15.75" customHeight="1">
      <c r="A81" s="1"/>
      <c r="B81" s="1"/>
      <c r="C81" s="1"/>
      <c r="D81" s="1"/>
      <c r="E81" s="1"/>
      <c r="F81" s="1"/>
      <c r="G81" s="1"/>
      <c r="H81" s="1"/>
      <c r="I81" s="1"/>
      <c r="J81" s="1"/>
      <c r="K81" s="1"/>
      <c r="L81" s="1"/>
      <c r="M81" s="1"/>
      <c r="N81" s="1"/>
      <c r="O81" s="1"/>
      <c r="P81" s="1"/>
      <c r="Q81" s="1"/>
      <c r="R81" s="1"/>
      <c r="S81" s="1"/>
      <c r="T81" s="1"/>
      <c r="U81" s="1"/>
      <c r="V81" s="1"/>
    </row>
    <row r="82" spans="1:22" ht="15.75" customHeight="1">
      <c r="A82" s="1"/>
      <c r="B82" s="1"/>
      <c r="C82" s="1"/>
      <c r="D82" s="1"/>
      <c r="E82" s="1"/>
      <c r="F82" s="1"/>
      <c r="G82" s="1"/>
      <c r="H82" s="1"/>
      <c r="I82" s="1"/>
      <c r="J82" s="1"/>
      <c r="K82" s="1"/>
      <c r="L82" s="1"/>
      <c r="M82" s="1"/>
      <c r="N82" s="1"/>
      <c r="O82" s="1"/>
      <c r="P82" s="1"/>
      <c r="Q82" s="1"/>
      <c r="R82" s="1"/>
      <c r="S82" s="1"/>
      <c r="T82" s="1"/>
      <c r="U82" s="1"/>
      <c r="V82" s="1"/>
    </row>
    <row r="83" spans="1:22" ht="15.75" customHeight="1">
      <c r="A83" s="1"/>
      <c r="B83" s="1"/>
      <c r="C83" s="1"/>
      <c r="D83" s="1"/>
      <c r="E83" s="1"/>
      <c r="F83" s="1"/>
      <c r="G83" s="1"/>
      <c r="H83" s="1"/>
      <c r="I83" s="1"/>
      <c r="J83" s="1"/>
      <c r="K83" s="1"/>
      <c r="L83" s="1"/>
      <c r="M83" s="1"/>
      <c r="N83" s="1"/>
      <c r="O83" s="1"/>
      <c r="P83" s="1"/>
      <c r="Q83" s="1"/>
      <c r="R83" s="1"/>
      <c r="S83" s="1"/>
      <c r="T83" s="1"/>
      <c r="U83" s="1"/>
      <c r="V83" s="1"/>
    </row>
    <row r="84" spans="1:22" ht="15.75" customHeight="1">
      <c r="A84" s="1"/>
      <c r="B84" s="1"/>
      <c r="C84" s="1"/>
      <c r="D84" s="1"/>
      <c r="E84" s="1"/>
      <c r="F84" s="1"/>
      <c r="G84" s="1"/>
      <c r="H84" s="1"/>
      <c r="I84" s="1"/>
      <c r="J84" s="1"/>
      <c r="K84" s="1"/>
      <c r="L84" s="1"/>
      <c r="M84" s="1"/>
      <c r="N84" s="1"/>
      <c r="O84" s="1"/>
      <c r="P84" s="1"/>
      <c r="Q84" s="1"/>
      <c r="R84" s="1"/>
      <c r="S84" s="1"/>
      <c r="T84" s="1"/>
      <c r="U84" s="1"/>
      <c r="V84" s="1"/>
    </row>
    <row r="85" spans="1:22" ht="15.75" customHeight="1">
      <c r="A85" s="1"/>
      <c r="B85" s="1"/>
      <c r="C85" s="1"/>
      <c r="D85" s="1"/>
      <c r="E85" s="1"/>
      <c r="F85" s="1"/>
      <c r="G85" s="1"/>
      <c r="H85" s="1"/>
      <c r="I85" s="1"/>
      <c r="J85" s="1"/>
      <c r="K85" s="1"/>
      <c r="L85" s="1"/>
      <c r="M85" s="1"/>
      <c r="N85" s="1"/>
      <c r="O85" s="1"/>
      <c r="P85" s="1"/>
      <c r="Q85" s="1"/>
      <c r="R85" s="1"/>
      <c r="S85" s="1"/>
      <c r="T85" s="1"/>
      <c r="U85" s="1"/>
      <c r="V85" s="1"/>
    </row>
    <row r="86" spans="1:22" ht="15.75" customHeight="1">
      <c r="A86" s="1"/>
      <c r="B86" s="1"/>
      <c r="C86" s="1"/>
      <c r="D86" s="1"/>
      <c r="E86" s="1"/>
      <c r="F86" s="1"/>
      <c r="G86" s="1"/>
      <c r="H86" s="1"/>
      <c r="I86" s="1"/>
      <c r="J86" s="1"/>
      <c r="K86" s="1"/>
      <c r="L86" s="1"/>
      <c r="M86" s="1"/>
      <c r="N86" s="1"/>
      <c r="O86" s="1"/>
      <c r="P86" s="1"/>
      <c r="Q86" s="1"/>
      <c r="R86" s="1"/>
      <c r="S86" s="1"/>
      <c r="T86" s="1"/>
      <c r="U86" s="1"/>
      <c r="V86" s="1"/>
    </row>
    <row r="87" spans="1:22" ht="15.75" customHeight="1">
      <c r="A87" s="1"/>
      <c r="B87" s="1"/>
      <c r="C87" s="1"/>
      <c r="D87" s="1"/>
      <c r="E87" s="1"/>
      <c r="F87" s="1"/>
      <c r="G87" s="1"/>
      <c r="H87" s="1"/>
      <c r="I87" s="1"/>
      <c r="J87" s="1"/>
      <c r="K87" s="1"/>
      <c r="L87" s="1"/>
      <c r="M87" s="1"/>
      <c r="N87" s="1"/>
      <c r="O87" s="1"/>
      <c r="P87" s="1"/>
      <c r="Q87" s="1"/>
      <c r="R87" s="1"/>
      <c r="S87" s="1"/>
      <c r="T87" s="1"/>
      <c r="U87" s="1"/>
      <c r="V87" s="1"/>
    </row>
    <row r="88" spans="1:22" ht="15.75" customHeight="1">
      <c r="A88" s="1"/>
      <c r="B88" s="1"/>
      <c r="C88" s="1"/>
      <c r="D88" s="1"/>
      <c r="E88" s="1"/>
      <c r="F88" s="1"/>
      <c r="G88" s="1"/>
      <c r="H88" s="1"/>
      <c r="I88" s="1"/>
      <c r="J88" s="1"/>
      <c r="K88" s="1"/>
      <c r="L88" s="1"/>
      <c r="M88" s="1"/>
      <c r="N88" s="1"/>
      <c r="O88" s="1"/>
      <c r="P88" s="1"/>
      <c r="Q88" s="1"/>
      <c r="R88" s="1"/>
      <c r="S88" s="1"/>
      <c r="T88" s="1"/>
      <c r="U88" s="1"/>
      <c r="V88" s="1"/>
    </row>
    <row r="89" spans="1:22" ht="15.75" customHeight="1">
      <c r="A89" s="1"/>
      <c r="B89" s="1"/>
      <c r="C89" s="1"/>
      <c r="D89" s="1"/>
      <c r="E89" s="1"/>
      <c r="F89" s="1"/>
      <c r="G89" s="1"/>
      <c r="H89" s="1"/>
      <c r="I89" s="1"/>
      <c r="J89" s="1"/>
      <c r="K89" s="1"/>
      <c r="L89" s="1"/>
      <c r="M89" s="1"/>
      <c r="N89" s="1"/>
      <c r="O89" s="1"/>
      <c r="P89" s="1"/>
      <c r="Q89" s="1"/>
      <c r="R89" s="1"/>
      <c r="S89" s="1"/>
      <c r="T89" s="1"/>
      <c r="U89" s="1"/>
      <c r="V89" s="1"/>
    </row>
    <row r="90" spans="1:22" ht="15.75" customHeight="1">
      <c r="A90" s="1"/>
      <c r="B90" s="1"/>
      <c r="C90" s="1"/>
      <c r="D90" s="1"/>
      <c r="E90" s="1"/>
      <c r="F90" s="1"/>
      <c r="G90" s="1"/>
      <c r="H90" s="1"/>
      <c r="I90" s="1"/>
      <c r="J90" s="1"/>
      <c r="K90" s="1"/>
      <c r="L90" s="1"/>
      <c r="M90" s="1"/>
      <c r="N90" s="1"/>
      <c r="O90" s="1"/>
      <c r="P90" s="1"/>
      <c r="Q90" s="1"/>
      <c r="R90" s="1"/>
      <c r="S90" s="1"/>
      <c r="T90" s="1"/>
      <c r="U90" s="1"/>
      <c r="V90" s="1"/>
    </row>
    <row r="91" spans="1:22" ht="15.75" customHeight="1">
      <c r="A91" s="1"/>
      <c r="B91" s="1"/>
      <c r="C91" s="1"/>
      <c r="D91" s="1"/>
      <c r="E91" s="1"/>
      <c r="F91" s="1"/>
      <c r="G91" s="1"/>
      <c r="H91" s="1"/>
      <c r="I91" s="1"/>
      <c r="J91" s="1"/>
      <c r="K91" s="1"/>
      <c r="L91" s="1"/>
      <c r="M91" s="1"/>
      <c r="N91" s="1"/>
      <c r="O91" s="1"/>
      <c r="P91" s="1"/>
      <c r="Q91" s="1"/>
      <c r="R91" s="1"/>
      <c r="S91" s="1"/>
      <c r="T91" s="1"/>
      <c r="U91" s="1"/>
      <c r="V91" s="1"/>
    </row>
    <row r="92" spans="1:22" ht="15.75" customHeight="1">
      <c r="A92" s="1"/>
      <c r="B92" s="1"/>
      <c r="C92" s="1"/>
      <c r="D92" s="1"/>
      <c r="E92" s="1"/>
      <c r="F92" s="1"/>
      <c r="G92" s="1"/>
      <c r="H92" s="1"/>
      <c r="I92" s="1"/>
      <c r="J92" s="1"/>
      <c r="K92" s="1"/>
      <c r="L92" s="1"/>
      <c r="M92" s="1"/>
      <c r="N92" s="1"/>
      <c r="O92" s="1"/>
      <c r="P92" s="1"/>
      <c r="Q92" s="1"/>
      <c r="R92" s="1"/>
      <c r="S92" s="1"/>
      <c r="T92" s="1"/>
      <c r="U92" s="1"/>
      <c r="V92" s="1"/>
    </row>
    <row r="93" spans="1:22" ht="15.75" customHeight="1">
      <c r="A93" s="1"/>
      <c r="B93" s="1"/>
      <c r="C93" s="1"/>
      <c r="D93" s="1"/>
      <c r="E93" s="1"/>
      <c r="F93" s="1"/>
      <c r="G93" s="1"/>
      <c r="H93" s="1"/>
      <c r="I93" s="1"/>
      <c r="J93" s="1"/>
      <c r="K93" s="1"/>
      <c r="L93" s="1"/>
      <c r="M93" s="1"/>
      <c r="N93" s="1"/>
      <c r="O93" s="1"/>
      <c r="P93" s="1"/>
      <c r="Q93" s="1"/>
      <c r="R93" s="1"/>
      <c r="S93" s="1"/>
      <c r="T93" s="1"/>
      <c r="U93" s="1"/>
      <c r="V93" s="1"/>
    </row>
    <row r="94" spans="1:22" ht="15.75" customHeight="1">
      <c r="A94" s="1"/>
      <c r="B94" s="1"/>
      <c r="C94" s="1"/>
      <c r="D94" s="1"/>
      <c r="E94" s="1"/>
      <c r="F94" s="1"/>
      <c r="G94" s="1"/>
      <c r="H94" s="1"/>
      <c r="I94" s="1"/>
      <c r="J94" s="1"/>
      <c r="K94" s="1"/>
      <c r="L94" s="1"/>
      <c r="M94" s="1"/>
      <c r="N94" s="1"/>
      <c r="O94" s="1"/>
      <c r="P94" s="1"/>
      <c r="Q94" s="1"/>
      <c r="R94" s="1"/>
      <c r="S94" s="1"/>
      <c r="T94" s="1"/>
      <c r="U94" s="1"/>
      <c r="V94" s="1"/>
    </row>
    <row r="95" spans="1:22" ht="15.75" customHeight="1">
      <c r="A95" s="1"/>
      <c r="B95" s="1"/>
      <c r="C95" s="1"/>
      <c r="D95" s="1"/>
      <c r="E95" s="1"/>
      <c r="F95" s="1"/>
      <c r="G95" s="1"/>
      <c r="H95" s="1"/>
      <c r="I95" s="1"/>
      <c r="J95" s="1"/>
      <c r="K95" s="1"/>
      <c r="L95" s="1"/>
      <c r="M95" s="1"/>
      <c r="N95" s="1"/>
      <c r="O95" s="1"/>
      <c r="P95" s="1"/>
      <c r="Q95" s="1"/>
      <c r="R95" s="1"/>
      <c r="S95" s="1"/>
      <c r="T95" s="1"/>
      <c r="U95" s="1"/>
      <c r="V95" s="1"/>
    </row>
    <row r="96" spans="1:22" ht="15.75" customHeight="1">
      <c r="A96" s="1"/>
      <c r="B96" s="1"/>
      <c r="C96" s="1"/>
      <c r="D96" s="1"/>
      <c r="E96" s="1"/>
      <c r="F96" s="1"/>
      <c r="G96" s="1"/>
      <c r="H96" s="1"/>
      <c r="I96" s="1"/>
      <c r="J96" s="1"/>
      <c r="K96" s="1"/>
      <c r="L96" s="1"/>
      <c r="M96" s="1"/>
      <c r="N96" s="1"/>
      <c r="O96" s="1"/>
      <c r="P96" s="1"/>
      <c r="Q96" s="1"/>
      <c r="R96" s="1"/>
      <c r="S96" s="1"/>
      <c r="T96" s="1"/>
      <c r="U96" s="1"/>
      <c r="V96" s="1"/>
    </row>
    <row r="97" spans="1:22" ht="15.75" customHeight="1">
      <c r="A97" s="1"/>
      <c r="B97" s="1"/>
      <c r="C97" s="1"/>
      <c r="D97" s="1"/>
      <c r="E97" s="1"/>
      <c r="F97" s="1"/>
      <c r="G97" s="1"/>
      <c r="H97" s="1"/>
      <c r="I97" s="1"/>
      <c r="J97" s="1"/>
      <c r="K97" s="1"/>
      <c r="L97" s="1"/>
      <c r="M97" s="1"/>
      <c r="N97" s="1"/>
      <c r="O97" s="1"/>
      <c r="P97" s="1"/>
      <c r="Q97" s="1"/>
      <c r="R97" s="1"/>
      <c r="S97" s="1"/>
      <c r="T97" s="1"/>
      <c r="U97" s="1"/>
      <c r="V97" s="1"/>
    </row>
    <row r="98" spans="1:22" ht="15.75" customHeight="1">
      <c r="A98" s="1"/>
      <c r="B98" s="1"/>
      <c r="C98" s="1"/>
      <c r="D98" s="1"/>
      <c r="E98" s="1"/>
      <c r="F98" s="1"/>
      <c r="G98" s="1"/>
      <c r="H98" s="1"/>
      <c r="I98" s="1"/>
      <c r="J98" s="1"/>
      <c r="K98" s="1"/>
      <c r="L98" s="1"/>
      <c r="M98" s="1"/>
      <c r="N98" s="1"/>
      <c r="O98" s="1"/>
      <c r="P98" s="1"/>
      <c r="Q98" s="1"/>
      <c r="R98" s="1"/>
      <c r="S98" s="1"/>
      <c r="T98" s="1"/>
      <c r="U98" s="1"/>
      <c r="V98" s="1"/>
    </row>
    <row r="99" spans="1:22" ht="15.75" customHeight="1">
      <c r="A99" s="1"/>
      <c r="B99" s="1"/>
      <c r="C99" s="1"/>
      <c r="D99" s="1"/>
      <c r="E99" s="1"/>
      <c r="F99" s="1"/>
      <c r="G99" s="1"/>
      <c r="H99" s="1"/>
      <c r="I99" s="1"/>
      <c r="J99" s="1"/>
      <c r="K99" s="1"/>
      <c r="L99" s="1"/>
      <c r="M99" s="1"/>
      <c r="N99" s="1"/>
      <c r="O99" s="1"/>
      <c r="P99" s="1"/>
      <c r="Q99" s="1"/>
      <c r="R99" s="1"/>
      <c r="S99" s="1"/>
      <c r="T99" s="1"/>
      <c r="U99" s="1"/>
      <c r="V99" s="1"/>
    </row>
    <row r="100" spans="1:22" ht="15.7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c r="A222" s="1"/>
      <c r="B222" s="1"/>
      <c r="C222" s="1"/>
      <c r="D222" s="1"/>
      <c r="E222" s="1"/>
      <c r="F222" s="1"/>
      <c r="G222" s="1"/>
      <c r="H222" s="1"/>
      <c r="I222" s="1"/>
      <c r="J222" s="1"/>
      <c r="K222" s="1"/>
      <c r="L222" s="1"/>
      <c r="M222" s="1"/>
      <c r="N222" s="1"/>
      <c r="O222" s="1"/>
      <c r="P222" s="1"/>
      <c r="Q222" s="1"/>
      <c r="R222" s="1"/>
      <c r="S222" s="1"/>
      <c r="T222" s="1"/>
      <c r="U222" s="1"/>
      <c r="V222" s="1"/>
    </row>
    <row r="223" spans="1:22" ht="15.75" customHeight="1">
      <c r="A223" s="1"/>
      <c r="B223" s="1"/>
      <c r="C223" s="1"/>
      <c r="D223" s="1"/>
      <c r="E223" s="1"/>
      <c r="F223" s="1"/>
      <c r="G223" s="1"/>
      <c r="H223" s="1"/>
      <c r="I223" s="1"/>
      <c r="J223" s="1"/>
      <c r="K223" s="1"/>
      <c r="L223" s="1"/>
      <c r="M223" s="1"/>
      <c r="N223" s="1"/>
      <c r="O223" s="1"/>
      <c r="P223" s="1"/>
      <c r="Q223" s="1"/>
      <c r="R223" s="1"/>
      <c r="S223" s="1"/>
      <c r="T223" s="1"/>
      <c r="U223" s="1"/>
      <c r="V223" s="1"/>
    </row>
    <row r="224" spans="1:22" ht="15.75" customHeight="1">
      <c r="A224" s="1"/>
      <c r="B224" s="1"/>
      <c r="C224" s="1"/>
      <c r="D224" s="1"/>
      <c r="E224" s="1"/>
      <c r="F224" s="1"/>
      <c r="G224" s="1"/>
      <c r="H224" s="1"/>
      <c r="I224" s="1"/>
      <c r="J224" s="1"/>
      <c r="K224" s="1"/>
      <c r="L224" s="1"/>
      <c r="M224" s="1"/>
      <c r="N224" s="1"/>
      <c r="O224" s="1"/>
      <c r="P224" s="1"/>
      <c r="Q224" s="1"/>
      <c r="R224" s="1"/>
      <c r="S224" s="1"/>
      <c r="T224" s="1"/>
      <c r="U224" s="1"/>
      <c r="V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2:N6"/>
    <mergeCell ref="A56:N69"/>
    <mergeCell ref="A1:N1"/>
    <mergeCell ref="A8:N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H1000"/>
  <sheetViews>
    <sheetView topLeftCell="R1" zoomScale="73" zoomScaleNormal="73" workbookViewId="0">
      <selection activeCell="AQ58" sqref="AQ58"/>
    </sheetView>
  </sheetViews>
  <sheetFormatPr baseColWidth="10" defaultColWidth="14.42578125" defaultRowHeight="15" customHeight="1"/>
  <cols>
    <col min="1" max="1" width="4" customWidth="1"/>
    <col min="2" max="2" width="20.140625" customWidth="1"/>
    <col min="3" max="3" width="14.140625" customWidth="1"/>
    <col min="4" max="4" width="41" customWidth="1"/>
    <col min="5" max="5" width="45.85546875" customWidth="1"/>
    <col min="6" max="6" width="56.42578125" customWidth="1"/>
    <col min="7" max="7" width="19" customWidth="1"/>
    <col min="8" max="8" width="32" customWidth="1"/>
    <col min="9" max="9" width="16.5703125" customWidth="1"/>
    <col min="10" max="10" width="12.140625" customWidth="1"/>
    <col min="11" max="11" width="37.7109375" customWidth="1"/>
    <col min="12" max="12" width="30.5703125" customWidth="1"/>
    <col min="13" max="13" width="17.5703125" customWidth="1"/>
    <col min="14" max="14" width="7.42578125" customWidth="1"/>
    <col min="15" max="15" width="16" customWidth="1"/>
    <col min="16" max="16" width="5.85546875" customWidth="1"/>
    <col min="17" max="17" width="94.42578125" customWidth="1"/>
    <col min="18" max="18" width="15.140625" customWidth="1"/>
    <col min="19" max="19" width="6.85546875" customWidth="1"/>
    <col min="20" max="20" width="5" customWidth="1"/>
    <col min="21" max="21" width="5.5703125" customWidth="1"/>
    <col min="22" max="22" width="7.140625" customWidth="1"/>
    <col min="23" max="23" width="6.7109375" customWidth="1"/>
    <col min="24" max="24" width="7.5703125" customWidth="1"/>
    <col min="25" max="25" width="14.28515625" customWidth="1"/>
    <col min="26" max="26" width="8.7109375" customWidth="1"/>
    <col min="27" max="27" width="10.28515625" customWidth="1"/>
    <col min="28" max="28" width="9.5703125" customWidth="1"/>
    <col min="29" max="29" width="9.140625" customWidth="1"/>
    <col min="30" max="30" width="8.42578125" customWidth="1"/>
    <col min="31" max="31" width="7.140625" customWidth="1"/>
    <col min="32" max="32" width="79.28515625" customWidth="1"/>
    <col min="33" max="33" width="18.85546875" customWidth="1"/>
    <col min="34" max="34" width="16.85546875" customWidth="1"/>
    <col min="35" max="35" width="14.85546875" customWidth="1"/>
    <col min="36" max="36" width="74.42578125" customWidth="1"/>
    <col min="37" max="37" width="8.28515625" customWidth="1"/>
    <col min="38" max="38" width="61" customWidth="1"/>
    <col min="39" max="39" width="4.28515625" customWidth="1"/>
    <col min="40" max="40" width="60.140625" customWidth="1"/>
    <col min="41" max="41" width="4.140625" customWidth="1"/>
    <col min="42" max="42" width="62.7109375" customWidth="1"/>
    <col min="43" max="43" width="72.42578125" customWidth="1"/>
    <col min="44" max="44" width="55.7109375" customWidth="1"/>
    <col min="45" max="45" width="59.28515625" customWidth="1"/>
  </cols>
  <sheetData>
    <row r="1" spans="1:60" ht="21" customHeight="1">
      <c r="A1" s="230"/>
      <c r="B1" s="231"/>
      <c r="C1" s="236" t="s">
        <v>30</v>
      </c>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33"/>
      <c r="AN1" s="238" t="s">
        <v>31</v>
      </c>
      <c r="AO1" s="239"/>
      <c r="AP1" s="240"/>
    </row>
    <row r="2" spans="1:60" ht="12" customHeight="1">
      <c r="A2" s="232"/>
      <c r="B2" s="233"/>
      <c r="C2" s="232"/>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33"/>
      <c r="AN2" s="236" t="s">
        <v>32</v>
      </c>
      <c r="AO2" s="216"/>
      <c r="AP2" s="216"/>
    </row>
    <row r="3" spans="1:60" ht="11.25" customHeight="1">
      <c r="A3" s="232"/>
      <c r="B3" s="233"/>
      <c r="C3" s="232"/>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33"/>
      <c r="AN3" s="238" t="s">
        <v>33</v>
      </c>
      <c r="AO3" s="239"/>
      <c r="AP3" s="240"/>
    </row>
    <row r="4" spans="1:60" ht="16.5" customHeight="1">
      <c r="A4" s="234"/>
      <c r="B4" s="235"/>
      <c r="C4" s="234"/>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5"/>
      <c r="AN4" s="238" t="s">
        <v>34</v>
      </c>
      <c r="AO4" s="239"/>
      <c r="AP4" s="240"/>
    </row>
    <row r="5" spans="1:60" ht="23.25" customHeight="1">
      <c r="A5" s="228" t="s">
        <v>35</v>
      </c>
      <c r="B5" s="229"/>
      <c r="C5" s="241" t="s">
        <v>36</v>
      </c>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3"/>
      <c r="AQ5" s="31"/>
      <c r="AR5" s="31"/>
      <c r="AS5" s="31"/>
      <c r="AT5" s="31"/>
      <c r="AU5" s="31"/>
      <c r="AV5" s="31"/>
      <c r="AW5" s="31"/>
      <c r="AX5" s="31"/>
      <c r="AY5" s="31"/>
      <c r="AZ5" s="31"/>
      <c r="BA5" s="31"/>
      <c r="BB5" s="31"/>
      <c r="BC5" s="32"/>
      <c r="BD5" s="32"/>
      <c r="BE5" s="32"/>
      <c r="BF5" s="32"/>
      <c r="BG5" s="32"/>
      <c r="BH5" s="32"/>
    </row>
    <row r="6" spans="1:60" ht="25.5" customHeight="1">
      <c r="A6" s="228" t="s">
        <v>37</v>
      </c>
      <c r="B6" s="229"/>
      <c r="C6" s="241" t="s">
        <v>38</v>
      </c>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3"/>
      <c r="AQ6" s="31"/>
      <c r="AR6" s="31"/>
      <c r="AS6" s="31"/>
      <c r="AT6" s="31"/>
      <c r="AU6" s="31"/>
      <c r="AV6" s="31"/>
      <c r="AW6" s="31"/>
      <c r="AX6" s="31"/>
      <c r="AY6" s="31"/>
      <c r="AZ6" s="31"/>
      <c r="BA6" s="31"/>
      <c r="BB6" s="31"/>
      <c r="BC6" s="32"/>
      <c r="BD6" s="32"/>
      <c r="BE6" s="32"/>
      <c r="BF6" s="32"/>
      <c r="BG6" s="32"/>
      <c r="BH6" s="32"/>
    </row>
    <row r="7" spans="1:60" ht="43.5" customHeight="1">
      <c r="A7" s="228" t="s">
        <v>39</v>
      </c>
      <c r="B7" s="229"/>
      <c r="C7" s="241" t="s">
        <v>40</v>
      </c>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3"/>
      <c r="AQ7" s="31"/>
      <c r="AR7" s="31"/>
      <c r="AS7" s="31"/>
      <c r="AT7" s="31"/>
      <c r="AU7" s="31"/>
      <c r="AV7" s="31"/>
      <c r="AW7" s="31"/>
      <c r="AX7" s="31"/>
      <c r="AY7" s="31"/>
      <c r="AZ7" s="31"/>
      <c r="BA7" s="31"/>
      <c r="BB7" s="31"/>
      <c r="BC7" s="32"/>
      <c r="BD7" s="32"/>
      <c r="BE7" s="32"/>
      <c r="BF7" s="32"/>
      <c r="BG7" s="32"/>
      <c r="BH7" s="32"/>
    </row>
    <row r="8" spans="1:60" ht="43.5" customHeight="1">
      <c r="A8" s="228" t="s">
        <v>41</v>
      </c>
      <c r="B8" s="229"/>
      <c r="C8" s="241" t="s">
        <v>42</v>
      </c>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3"/>
      <c r="AQ8" s="246"/>
      <c r="AR8" s="216"/>
      <c r="AS8" s="33"/>
      <c r="AT8" s="31"/>
      <c r="AU8" s="31"/>
      <c r="AV8" s="31"/>
      <c r="AW8" s="31"/>
      <c r="AX8" s="31"/>
      <c r="AY8" s="31"/>
      <c r="AZ8" s="31"/>
      <c r="BA8" s="31"/>
      <c r="BB8" s="31"/>
      <c r="BC8" s="32"/>
      <c r="BD8" s="32"/>
      <c r="BE8" s="32"/>
      <c r="BF8" s="32"/>
      <c r="BG8" s="32"/>
      <c r="BH8" s="32"/>
    </row>
    <row r="9" spans="1:60" ht="46.5" customHeight="1">
      <c r="A9" s="34" t="s">
        <v>43</v>
      </c>
      <c r="B9" s="35" t="s">
        <v>44</v>
      </c>
      <c r="C9" s="35" t="s">
        <v>45</v>
      </c>
      <c r="D9" s="35" t="s">
        <v>46</v>
      </c>
      <c r="E9" s="35" t="s">
        <v>47</v>
      </c>
      <c r="F9" s="35" t="s">
        <v>48</v>
      </c>
      <c r="G9" s="35" t="s">
        <v>49</v>
      </c>
      <c r="H9" s="36" t="s">
        <v>50</v>
      </c>
      <c r="I9" s="35" t="s">
        <v>51</v>
      </c>
      <c r="J9" s="37" t="s">
        <v>52</v>
      </c>
      <c r="K9" s="38" t="s">
        <v>53</v>
      </c>
      <c r="L9" s="38" t="s">
        <v>54</v>
      </c>
      <c r="M9" s="35" t="s">
        <v>55</v>
      </c>
      <c r="N9" s="35" t="s">
        <v>52</v>
      </c>
      <c r="O9" s="35" t="s">
        <v>56</v>
      </c>
      <c r="P9" s="35" t="s">
        <v>57</v>
      </c>
      <c r="Q9" s="35" t="s">
        <v>58</v>
      </c>
      <c r="R9" s="38" t="s">
        <v>59</v>
      </c>
      <c r="S9" s="247" t="s">
        <v>60</v>
      </c>
      <c r="T9" s="242"/>
      <c r="U9" s="242"/>
      <c r="V9" s="242"/>
      <c r="W9" s="242"/>
      <c r="X9" s="229"/>
      <c r="Y9" s="39" t="s">
        <v>61</v>
      </c>
      <c r="Z9" s="39" t="s">
        <v>62</v>
      </c>
      <c r="AA9" s="39" t="s">
        <v>52</v>
      </c>
      <c r="AB9" s="39" t="s">
        <v>63</v>
      </c>
      <c r="AC9" s="39" t="s">
        <v>52</v>
      </c>
      <c r="AD9" s="39" t="s">
        <v>64</v>
      </c>
      <c r="AE9" s="39" t="s">
        <v>65</v>
      </c>
      <c r="AF9" s="36" t="s">
        <v>66</v>
      </c>
      <c r="AG9" s="36" t="s">
        <v>67</v>
      </c>
      <c r="AH9" s="38" t="s">
        <v>68</v>
      </c>
      <c r="AI9" s="38" t="s">
        <v>69</v>
      </c>
      <c r="AJ9" s="36" t="s">
        <v>70</v>
      </c>
      <c r="AK9" s="248" t="s">
        <v>71</v>
      </c>
      <c r="AL9" s="229"/>
      <c r="AM9" s="249" t="s">
        <v>72</v>
      </c>
      <c r="AN9" s="229"/>
      <c r="AO9" s="244" t="s">
        <v>73</v>
      </c>
      <c r="AP9" s="243"/>
      <c r="AQ9" s="245" t="s">
        <v>74</v>
      </c>
      <c r="AR9" s="229"/>
      <c r="AS9" s="209" t="s">
        <v>75</v>
      </c>
    </row>
    <row r="10" spans="1:60" ht="46.5" customHeight="1">
      <c r="A10" s="40"/>
      <c r="B10" s="41"/>
      <c r="C10" s="41"/>
      <c r="D10" s="41"/>
      <c r="E10" s="41"/>
      <c r="F10" s="41"/>
      <c r="G10" s="41"/>
      <c r="H10" s="42"/>
      <c r="I10" s="41"/>
      <c r="J10" s="43"/>
      <c r="K10" s="44"/>
      <c r="L10" s="44"/>
      <c r="M10" s="41"/>
      <c r="N10" s="41"/>
      <c r="O10" s="41"/>
      <c r="P10" s="41"/>
      <c r="Q10" s="41"/>
      <c r="R10" s="44"/>
      <c r="S10" s="45" t="s">
        <v>76</v>
      </c>
      <c r="T10" s="45" t="s">
        <v>77</v>
      </c>
      <c r="U10" s="45" t="s">
        <v>78</v>
      </c>
      <c r="V10" s="45" t="s">
        <v>79</v>
      </c>
      <c r="W10" s="45" t="s">
        <v>80</v>
      </c>
      <c r="X10" s="45" t="s">
        <v>81</v>
      </c>
      <c r="Y10" s="46"/>
      <c r="Z10" s="46"/>
      <c r="AA10" s="46"/>
      <c r="AB10" s="46"/>
      <c r="AC10" s="46"/>
      <c r="AD10" s="46"/>
      <c r="AE10" s="46"/>
      <c r="AF10" s="42"/>
      <c r="AG10" s="42"/>
      <c r="AH10" s="44"/>
      <c r="AI10" s="44"/>
      <c r="AJ10" s="42"/>
      <c r="AK10" s="47" t="s">
        <v>82</v>
      </c>
      <c r="AL10" s="48" t="s">
        <v>83</v>
      </c>
      <c r="AM10" s="47" t="s">
        <v>82</v>
      </c>
      <c r="AN10" s="48" t="s">
        <v>83</v>
      </c>
      <c r="AO10" s="49" t="s">
        <v>82</v>
      </c>
      <c r="AP10" s="50" t="s">
        <v>83</v>
      </c>
      <c r="AQ10" s="51" t="s">
        <v>84</v>
      </c>
      <c r="AR10" s="51" t="s">
        <v>85</v>
      </c>
      <c r="AS10" s="210" t="s">
        <v>84</v>
      </c>
    </row>
    <row r="11" spans="1:60" ht="130.5" customHeight="1">
      <c r="A11" s="52">
        <v>1</v>
      </c>
      <c r="B11" s="53" t="s">
        <v>86</v>
      </c>
      <c r="C11" s="54" t="s">
        <v>87</v>
      </c>
      <c r="D11" s="54" t="s">
        <v>88</v>
      </c>
      <c r="E11" s="54" t="s">
        <v>89</v>
      </c>
      <c r="F11" s="54" t="s">
        <v>90</v>
      </c>
      <c r="G11" s="54" t="s">
        <v>91</v>
      </c>
      <c r="H11" s="55">
        <v>12</v>
      </c>
      <c r="I11" s="56" t="str">
        <f t="shared" ref="I11:I13" si="0">IF(H11&lt;=0,"",IF(H11&lt;=2,"Muy Baja",IF(H11&lt;=24,"Baja",IF(H11&lt;=500,"Media",IF(H11&lt;=5000,"Alta","Muy Alta")))))</f>
        <v>Baja</v>
      </c>
      <c r="J11" s="57">
        <f t="shared" ref="J11:J13" si="1">IF(I11="","",IF(I11="Muy Baja",0.2,IF(I11="Baja",0.4,IF(I11="Media",0.6,IF(I11="Alta",0.8,IF(I11="Muy Alta",1,))))))</f>
        <v>0.4</v>
      </c>
      <c r="K11" s="57" t="s">
        <v>92</v>
      </c>
      <c r="L11" s="57" t="str">
        <f ca="1">IF(NOT(ISERROR(MATCH(K11,'Tabla Impacto'!$B$152:$B$154,0))),'Tabla Impacto'!$F$154&amp;"Por favor no seleccionar los criterios de impacto(Afectación Económica o presupuestal y Pérdida Reputacional)",K11)</f>
        <v xml:space="preserve">     El riesgo afecta la imagen de la entidad con algunos usuarios de relevancia frente al logro de los objetivos</v>
      </c>
      <c r="M11" s="56" t="str">
        <f ca="1">IF(OR(L11='Tabla Impacto'!$C$11,L11='Tabla Impacto'!$D$11),"Leve",IF(OR(L11='Tabla Impacto'!$C$12,L11='Tabla Impacto'!$D$12),"Menor",IF(OR(L11='Tabla Impacto'!$C$13,L11='Tabla Impacto'!$D$13),"Moderado",IF(OR(#REF!='Tabla Impacto'!$C$14,L11='Tabla Impacto'!$D$14),"Mayor",IF(OR(L11='Tabla Impacto'!$C$15,L34='Tabla Impacto'!$D$15),"Catastrófico","")))))</f>
        <v>Moderado</v>
      </c>
      <c r="N11" s="57">
        <f t="shared" ref="N11:N13" ca="1" si="2">IF(M11="","",IF(M11="Leve",0.2,IF(M11="Menor",0.4,IF(M11="Moderado",0.6,IF(M11="Mayor",0.8,IF(M11="Catastrófico",1,))))))</f>
        <v>0.6</v>
      </c>
      <c r="O11" s="58" t="str">
        <f t="shared" ref="O11:O13" ca="1" si="3">IF(OR(AND(I11="Muy Baja",M11="Leve"),AND(I11="Muy Baja",M11="Menor"),AND(I11="Baja",M11="Leve")),"Bajo",IF(OR(AND(I11="Muy baja",M11="Moderado"),AND(I11="Baja",M11="Menor"),AND(I11="Baja",M11="Moderado"),AND(I11="Media",M11="Leve"),AND(I11="Media",M11="Menor"),AND(I11="Media",M11="Moderado"),AND(I11="Alta",M11="Leve"),AND(I11="Alta",M11="Menor")),"Moderado",IF(OR(AND(I11="Muy Baja",M11="Mayor"),AND(I11="Baja",M11="Mayor"),AND(I11="Media",M11="Mayor"),AND(I11="Alta",M11="Moderado"),AND(I11="Alta",M11="Mayor"),AND(I11="Muy Alta",M11="Leve"),AND(I11="Muy Alta",M11="Menor"),AND(I11="Muy Alta",M11="Moderado"),AND(I11="Muy Alta",M11="Mayor")),"Alto",IF(OR(AND(I11="Muy Baja",M11="Catastrófico"),AND(I11="Baja",M11="Catastrófico"),AND(I11="Media",M11="Catastrófico"),AND(I11="Alta",M11="Catastrófico"),AND(I11="Muy Alta",M11="Catastrófico")),"Extremo",""))))</f>
        <v>Moderado</v>
      </c>
      <c r="P11" s="55">
        <v>1</v>
      </c>
      <c r="Q11" s="59" t="s">
        <v>93</v>
      </c>
      <c r="R11" s="55" t="str">
        <f t="shared" ref="R11:R26" si="4">IF(OR(S11="Preventivo",S11="Detectivo"),"Probabilidad",IF(S11="Correctivo","Impacto",""))</f>
        <v>Probabilidad</v>
      </c>
      <c r="S11" s="60" t="s">
        <v>94</v>
      </c>
      <c r="T11" s="60" t="s">
        <v>95</v>
      </c>
      <c r="U11" s="61" t="str">
        <f t="shared" ref="U11:U58" si="5">IF(AND(S11="Preventivo",T11="Automático"),"50%",IF(AND(S11="Preventivo",T11="Manual"),"40%",IF(AND(S11="Detectivo",T11="Automático"),"40%",IF(AND(S11="Detectivo",T11="Manual"),"30%",IF(AND(S11="Correctivo",T11="Automático"),"35%",IF(AND(S11="Correctivo",T11="Manual"),"25%",""))))))</f>
        <v>40%</v>
      </c>
      <c r="V11" s="60" t="s">
        <v>96</v>
      </c>
      <c r="W11" s="60" t="s">
        <v>97</v>
      </c>
      <c r="X11" s="60" t="s">
        <v>98</v>
      </c>
      <c r="Y11" s="62">
        <f t="shared" ref="Y11:Y58" si="6">IFERROR(IF(R11="Probabilidad",(J11-(+J11*U11)),IF(R11="Impacto",J11,"")),"")</f>
        <v>0.24</v>
      </c>
      <c r="Z11" s="63" t="str">
        <f t="shared" ref="Z11:Z58" si="7">IFERROR(IF(Y11="","",IF(Y11&lt;=0.2,"Muy Baja",IF(Y11&lt;=0.4,"Baja",IF(Y11&lt;=0.6,"Media",IF(Y11&lt;=0.8,"Alta","Muy Alta"))))),"")</f>
        <v>Baja</v>
      </c>
      <c r="AA11" s="61">
        <f t="shared" ref="AA11:AA58" si="8">+Y11</f>
        <v>0.24</v>
      </c>
      <c r="AB11" s="63" t="str">
        <f t="shared" ref="AB11:AB58" ca="1" si="9">IFERROR(IF(AC11="","",IF(AC11&lt;=0.2,"Leve",IF(AC11&lt;=0.4,"Menor",IF(AC11&lt;=0.6,"Moderado",IF(AC11&lt;=0.8,"Mayor","Catastrófico"))))),"")</f>
        <v>Moderado</v>
      </c>
      <c r="AC11" s="61">
        <f t="shared" ref="AC11:AC58" ca="1" si="10">IFERROR(IF(R11="Impacto",(N11-(+N11*U11)),IF(R11="Probabilidad",N11,"")),"")</f>
        <v>0.6</v>
      </c>
      <c r="AD11" s="64" t="str">
        <f t="shared" ref="AD11:AD58" ca="1" si="11">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Moderado</v>
      </c>
      <c r="AE11" s="60" t="s">
        <v>99</v>
      </c>
      <c r="AF11" s="65" t="s">
        <v>100</v>
      </c>
      <c r="AG11" s="54" t="s">
        <v>101</v>
      </c>
      <c r="AH11" s="66">
        <v>44652</v>
      </c>
      <c r="AI11" s="66">
        <v>44926</v>
      </c>
      <c r="AJ11" s="67" t="s">
        <v>102</v>
      </c>
      <c r="AK11" s="55">
        <v>1</v>
      </c>
      <c r="AL11" s="68" t="s">
        <v>103</v>
      </c>
      <c r="AM11" s="55">
        <v>1</v>
      </c>
      <c r="AN11" s="69" t="s">
        <v>104</v>
      </c>
      <c r="AO11" s="55">
        <v>1</v>
      </c>
      <c r="AP11" s="70" t="s">
        <v>105</v>
      </c>
      <c r="AQ11" s="71" t="s">
        <v>106</v>
      </c>
      <c r="AR11" s="72" t="s">
        <v>107</v>
      </c>
      <c r="AS11" s="72" t="s">
        <v>108</v>
      </c>
      <c r="AT11" s="1"/>
      <c r="AU11" s="1"/>
      <c r="AV11" s="1"/>
      <c r="AW11" s="1"/>
      <c r="AX11" s="1"/>
      <c r="AY11" s="1"/>
      <c r="AZ11" s="1"/>
      <c r="BA11" s="1"/>
      <c r="BB11" s="1"/>
      <c r="BC11" s="1"/>
      <c r="BD11" s="1"/>
      <c r="BE11" s="1"/>
      <c r="BF11" s="1"/>
      <c r="BG11" s="1"/>
      <c r="BH11" s="1"/>
    </row>
    <row r="12" spans="1:60" ht="120.75" customHeight="1">
      <c r="A12" s="52">
        <v>2</v>
      </c>
      <c r="B12" s="53" t="s">
        <v>86</v>
      </c>
      <c r="C12" s="54" t="s">
        <v>87</v>
      </c>
      <c r="D12" s="54" t="s">
        <v>109</v>
      </c>
      <c r="E12" s="54" t="s">
        <v>110</v>
      </c>
      <c r="F12" s="54" t="s">
        <v>111</v>
      </c>
      <c r="G12" s="54" t="s">
        <v>91</v>
      </c>
      <c r="H12" s="55">
        <v>4</v>
      </c>
      <c r="I12" s="56" t="str">
        <f t="shared" si="0"/>
        <v>Baja</v>
      </c>
      <c r="J12" s="57">
        <f t="shared" si="1"/>
        <v>0.4</v>
      </c>
      <c r="K12" s="57" t="s">
        <v>92</v>
      </c>
      <c r="L12" s="57" t="str">
        <f ca="1">IF(NOT(ISERROR(MATCH(K12,'Tabla Impacto'!$B$152:$B$154,0))),'Tabla Impacto'!$F$154&amp;"Por favor no seleccionar los criterios de impacto(Afectación Económica o presupuestal y Pérdida Reputacional)",K12)</f>
        <v xml:space="preserve">     El riesgo afecta la imagen de la entidad con algunos usuarios de relevancia frente al logro de los objetivos</v>
      </c>
      <c r="M12" s="56" t="str">
        <f ca="1">IF(OR(L12='Tabla Impacto'!$C$11,L12='Tabla Impacto'!$D$11),"Leve",IF(OR(L12='Tabla Impacto'!$C$12,L12='Tabla Impacto'!$D$12),"Menor",IF(OR(L12='Tabla Impacto'!$C$13,L12='Tabla Impacto'!$D$13),"Moderado",IF(OR(#REF!='Tabla Impacto'!$C$14,L12='Tabla Impacto'!$D$14),"Mayor",IF(OR(L12='Tabla Impacto'!$C$15,L37='Tabla Impacto'!$D$15),"Catastrófico","")))))</f>
        <v>Moderado</v>
      </c>
      <c r="N12" s="57">
        <f t="shared" ca="1" si="2"/>
        <v>0.6</v>
      </c>
      <c r="O12" s="58" t="str">
        <f t="shared" ca="1" si="3"/>
        <v>Moderado</v>
      </c>
      <c r="P12" s="55">
        <v>1</v>
      </c>
      <c r="Q12" s="59" t="s">
        <v>112</v>
      </c>
      <c r="R12" s="55" t="str">
        <f t="shared" si="4"/>
        <v>Probabilidad</v>
      </c>
      <c r="S12" s="60" t="s">
        <v>94</v>
      </c>
      <c r="T12" s="60" t="s">
        <v>95</v>
      </c>
      <c r="U12" s="61" t="str">
        <f t="shared" si="5"/>
        <v>40%</v>
      </c>
      <c r="V12" s="60" t="s">
        <v>96</v>
      </c>
      <c r="W12" s="60" t="s">
        <v>97</v>
      </c>
      <c r="X12" s="60" t="s">
        <v>98</v>
      </c>
      <c r="Y12" s="62">
        <f t="shared" si="6"/>
        <v>0.24</v>
      </c>
      <c r="Z12" s="63" t="str">
        <f t="shared" si="7"/>
        <v>Baja</v>
      </c>
      <c r="AA12" s="61">
        <f t="shared" si="8"/>
        <v>0.24</v>
      </c>
      <c r="AB12" s="63" t="str">
        <f t="shared" ca="1" si="9"/>
        <v>Moderado</v>
      </c>
      <c r="AC12" s="61">
        <f t="shared" ca="1" si="10"/>
        <v>0.6</v>
      </c>
      <c r="AD12" s="64" t="str">
        <f t="shared" ca="1" si="11"/>
        <v>Moderado</v>
      </c>
      <c r="AE12" s="60" t="s">
        <v>99</v>
      </c>
      <c r="AF12" s="73" t="s">
        <v>113</v>
      </c>
      <c r="AG12" s="54" t="s">
        <v>114</v>
      </c>
      <c r="AH12" s="66">
        <v>44652</v>
      </c>
      <c r="AI12" s="66">
        <v>44926</v>
      </c>
      <c r="AJ12" s="67" t="s">
        <v>102</v>
      </c>
      <c r="AK12" s="55">
        <v>1</v>
      </c>
      <c r="AL12" s="68" t="s">
        <v>103</v>
      </c>
      <c r="AM12" s="55">
        <v>1</v>
      </c>
      <c r="AN12" s="69" t="s">
        <v>104</v>
      </c>
      <c r="AO12" s="55">
        <v>1</v>
      </c>
      <c r="AP12" s="70" t="s">
        <v>105</v>
      </c>
      <c r="AQ12" s="72" t="s">
        <v>115</v>
      </c>
      <c r="AR12" s="74" t="s">
        <v>116</v>
      </c>
      <c r="AS12" s="72" t="s">
        <v>108</v>
      </c>
      <c r="AT12" s="1"/>
      <c r="AU12" s="1"/>
      <c r="AV12" s="1"/>
      <c r="AW12" s="1"/>
      <c r="AX12" s="1"/>
      <c r="AY12" s="1"/>
      <c r="AZ12" s="1"/>
      <c r="BA12" s="1"/>
      <c r="BB12" s="1"/>
      <c r="BC12" s="1"/>
      <c r="BD12" s="1"/>
      <c r="BE12" s="1"/>
      <c r="BF12" s="1"/>
      <c r="BG12" s="1"/>
      <c r="BH12" s="1"/>
    </row>
    <row r="13" spans="1:60" ht="90.75" customHeight="1">
      <c r="A13" s="250">
        <v>3</v>
      </c>
      <c r="B13" s="253" t="s">
        <v>117</v>
      </c>
      <c r="C13" s="253" t="s">
        <v>118</v>
      </c>
      <c r="D13" s="75" t="s">
        <v>119</v>
      </c>
      <c r="E13" s="75" t="s">
        <v>120</v>
      </c>
      <c r="F13" s="75" t="s">
        <v>121</v>
      </c>
      <c r="G13" s="75" t="s">
        <v>91</v>
      </c>
      <c r="H13" s="52">
        <v>12</v>
      </c>
      <c r="I13" s="76" t="str">
        <f t="shared" si="0"/>
        <v>Baja</v>
      </c>
      <c r="J13" s="77">
        <f t="shared" si="1"/>
        <v>0.4</v>
      </c>
      <c r="K13" s="77" t="s">
        <v>92</v>
      </c>
      <c r="L13" s="77" t="str">
        <f ca="1">IF(NOT(ISERROR(MATCH(K13,'Tabla Impacto'!$B$152:$B$154,0))),'Tabla Impacto'!$F$154&amp;"Por favor no seleccionar los criterios de impacto(Afectación Económica o presupuestal y Pérdida Reputacional)",K13)</f>
        <v xml:space="preserve">     El riesgo afecta la imagen de la entidad con algunos usuarios de relevancia frente al logro de los objetivos</v>
      </c>
      <c r="M13" s="76" t="str">
        <f ca="1">IF(OR(L13='Tabla Impacto'!$C$11,L13='Tabla Impacto'!$D$11),"Leve",IF(OR(L13='Tabla Impacto'!$C$12,L13='Tabla Impacto'!$D$12),"Menor",IF(OR(L13='Tabla Impacto'!$C$13,L13='Tabla Impacto'!$D$13),"Moderado",IF(OR(#REF!='Tabla Impacto'!$C$14,L13='Tabla Impacto'!$D$14),"Mayor",IF(OR(L13='Tabla Impacto'!$C$15,L3='Tabla Impacto'!$D$15),"Catastrófico","")))))</f>
        <v>Moderado</v>
      </c>
      <c r="N13" s="77">
        <f t="shared" ca="1" si="2"/>
        <v>0.6</v>
      </c>
      <c r="O13" s="78" t="str">
        <f t="shared" ca="1" si="3"/>
        <v>Moderado</v>
      </c>
      <c r="P13" s="55">
        <v>1</v>
      </c>
      <c r="Q13" s="59" t="s">
        <v>122</v>
      </c>
      <c r="R13" s="55" t="str">
        <f t="shared" si="4"/>
        <v>Probabilidad</v>
      </c>
      <c r="S13" s="60" t="s">
        <v>94</v>
      </c>
      <c r="T13" s="60" t="s">
        <v>95</v>
      </c>
      <c r="U13" s="61" t="str">
        <f t="shared" si="5"/>
        <v>40%</v>
      </c>
      <c r="V13" s="60" t="s">
        <v>96</v>
      </c>
      <c r="W13" s="60" t="s">
        <v>97</v>
      </c>
      <c r="X13" s="60" t="s">
        <v>98</v>
      </c>
      <c r="Y13" s="62">
        <f t="shared" si="6"/>
        <v>0.24</v>
      </c>
      <c r="Z13" s="63" t="str">
        <f t="shared" si="7"/>
        <v>Baja</v>
      </c>
      <c r="AA13" s="61">
        <f t="shared" si="8"/>
        <v>0.24</v>
      </c>
      <c r="AB13" s="63" t="str">
        <f t="shared" ca="1" si="9"/>
        <v>Moderado</v>
      </c>
      <c r="AC13" s="61">
        <f t="shared" ca="1" si="10"/>
        <v>0.6</v>
      </c>
      <c r="AD13" s="64" t="str">
        <f t="shared" ca="1" si="11"/>
        <v>Moderado</v>
      </c>
      <c r="AE13" s="60" t="s">
        <v>99</v>
      </c>
      <c r="AF13" s="65" t="s">
        <v>123</v>
      </c>
      <c r="AG13" s="54" t="s">
        <v>124</v>
      </c>
      <c r="AH13" s="66">
        <v>44652</v>
      </c>
      <c r="AI13" s="66">
        <v>44910</v>
      </c>
      <c r="AJ13" s="67" t="s">
        <v>125</v>
      </c>
      <c r="AK13" s="55">
        <v>1</v>
      </c>
      <c r="AL13" s="68" t="s">
        <v>126</v>
      </c>
      <c r="AM13" s="55">
        <v>1</v>
      </c>
      <c r="AN13" s="69" t="s">
        <v>104</v>
      </c>
      <c r="AO13" s="55">
        <v>1</v>
      </c>
      <c r="AP13" s="70" t="s">
        <v>105</v>
      </c>
      <c r="AQ13" s="79" t="s">
        <v>127</v>
      </c>
      <c r="AR13" s="80" t="s">
        <v>128</v>
      </c>
      <c r="AS13" s="72" t="s">
        <v>108</v>
      </c>
    </row>
    <row r="14" spans="1:60" ht="64.5" customHeight="1">
      <c r="A14" s="251"/>
      <c r="B14" s="254"/>
      <c r="C14" s="254"/>
      <c r="D14" s="81"/>
      <c r="E14" s="81"/>
      <c r="F14" s="81"/>
      <c r="G14" s="81"/>
      <c r="H14" s="81"/>
      <c r="I14" s="81"/>
      <c r="J14" s="81"/>
      <c r="K14" s="81"/>
      <c r="L14" s="81"/>
      <c r="M14" s="81"/>
      <c r="N14" s="81"/>
      <c r="O14" s="81"/>
      <c r="P14" s="55">
        <v>2</v>
      </c>
      <c r="Q14" s="59" t="s">
        <v>129</v>
      </c>
      <c r="R14" s="55" t="str">
        <f t="shared" si="4"/>
        <v>Probabilidad</v>
      </c>
      <c r="S14" s="60" t="s">
        <v>130</v>
      </c>
      <c r="T14" s="60" t="s">
        <v>95</v>
      </c>
      <c r="U14" s="61" t="str">
        <f t="shared" si="5"/>
        <v>30%</v>
      </c>
      <c r="V14" s="60" t="s">
        <v>96</v>
      </c>
      <c r="W14" s="60" t="s">
        <v>97</v>
      </c>
      <c r="X14" s="60" t="s">
        <v>98</v>
      </c>
      <c r="Y14" s="62">
        <f t="shared" si="6"/>
        <v>0</v>
      </c>
      <c r="Z14" s="63" t="str">
        <f t="shared" si="7"/>
        <v>Muy Baja</v>
      </c>
      <c r="AA14" s="61">
        <f t="shared" si="8"/>
        <v>0</v>
      </c>
      <c r="AB14" s="63" t="str">
        <f t="shared" si="9"/>
        <v>Leve</v>
      </c>
      <c r="AC14" s="61">
        <f t="shared" si="10"/>
        <v>0</v>
      </c>
      <c r="AD14" s="64" t="str">
        <f t="shared" si="11"/>
        <v>Bajo</v>
      </c>
      <c r="AE14" s="60" t="s">
        <v>99</v>
      </c>
      <c r="AF14" s="65" t="s">
        <v>129</v>
      </c>
      <c r="AG14" s="54" t="s">
        <v>114</v>
      </c>
      <c r="AH14" s="66">
        <v>44652</v>
      </c>
      <c r="AI14" s="66">
        <v>44896</v>
      </c>
      <c r="AJ14" s="67" t="s">
        <v>131</v>
      </c>
      <c r="AK14" s="55">
        <v>2</v>
      </c>
      <c r="AL14" s="68" t="s">
        <v>132</v>
      </c>
      <c r="AM14" s="55">
        <v>2</v>
      </c>
      <c r="AN14" s="69" t="s">
        <v>104</v>
      </c>
      <c r="AO14" s="55">
        <v>2</v>
      </c>
      <c r="AP14" s="70" t="s">
        <v>105</v>
      </c>
      <c r="AQ14" s="79" t="s">
        <v>133</v>
      </c>
      <c r="AR14" s="80" t="s">
        <v>134</v>
      </c>
      <c r="AS14" s="72" t="s">
        <v>108</v>
      </c>
    </row>
    <row r="15" spans="1:60" ht="65.25" customHeight="1">
      <c r="A15" s="252"/>
      <c r="B15" s="255"/>
      <c r="C15" s="255"/>
      <c r="D15" s="82"/>
      <c r="E15" s="82"/>
      <c r="F15" s="82"/>
      <c r="G15" s="82"/>
      <c r="H15" s="82"/>
      <c r="I15" s="82"/>
      <c r="J15" s="82"/>
      <c r="K15" s="82"/>
      <c r="L15" s="82"/>
      <c r="M15" s="82"/>
      <c r="N15" s="82"/>
      <c r="O15" s="82"/>
      <c r="P15" s="55">
        <v>3</v>
      </c>
      <c r="Q15" s="59" t="s">
        <v>135</v>
      </c>
      <c r="R15" s="55" t="str">
        <f t="shared" si="4"/>
        <v>Probabilidad</v>
      </c>
      <c r="S15" s="60" t="s">
        <v>94</v>
      </c>
      <c r="T15" s="60" t="s">
        <v>95</v>
      </c>
      <c r="U15" s="61" t="str">
        <f t="shared" si="5"/>
        <v>40%</v>
      </c>
      <c r="V15" s="60" t="s">
        <v>96</v>
      </c>
      <c r="W15" s="60" t="s">
        <v>97</v>
      </c>
      <c r="X15" s="60" t="s">
        <v>98</v>
      </c>
      <c r="Y15" s="62">
        <f t="shared" si="6"/>
        <v>0</v>
      </c>
      <c r="Z15" s="63" t="str">
        <f t="shared" si="7"/>
        <v>Muy Baja</v>
      </c>
      <c r="AA15" s="61">
        <f t="shared" si="8"/>
        <v>0</v>
      </c>
      <c r="AB15" s="63" t="str">
        <f t="shared" si="9"/>
        <v>Leve</v>
      </c>
      <c r="AC15" s="61">
        <f t="shared" si="10"/>
        <v>0</v>
      </c>
      <c r="AD15" s="64" t="str">
        <f t="shared" si="11"/>
        <v>Bajo</v>
      </c>
      <c r="AE15" s="60" t="s">
        <v>99</v>
      </c>
      <c r="AF15" s="65" t="s">
        <v>135</v>
      </c>
      <c r="AG15" s="54" t="s">
        <v>124</v>
      </c>
      <c r="AH15" s="66">
        <v>44652</v>
      </c>
      <c r="AI15" s="66">
        <v>44896</v>
      </c>
      <c r="AJ15" s="67" t="s">
        <v>136</v>
      </c>
      <c r="AK15" s="55">
        <v>3</v>
      </c>
      <c r="AL15" s="68" t="s">
        <v>137</v>
      </c>
      <c r="AM15" s="55">
        <v>3</v>
      </c>
      <c r="AN15" s="69" t="s">
        <v>104</v>
      </c>
      <c r="AO15" s="55">
        <v>3</v>
      </c>
      <c r="AP15" s="70" t="s">
        <v>105</v>
      </c>
      <c r="AQ15" s="79" t="s">
        <v>138</v>
      </c>
      <c r="AR15" s="80" t="s">
        <v>139</v>
      </c>
      <c r="AS15" s="72" t="s">
        <v>108</v>
      </c>
    </row>
    <row r="16" spans="1:60" ht="69.75" customHeight="1">
      <c r="A16" s="55">
        <v>4</v>
      </c>
      <c r="B16" s="83" t="s">
        <v>17</v>
      </c>
      <c r="C16" s="54" t="s">
        <v>118</v>
      </c>
      <c r="D16" s="54" t="s">
        <v>140</v>
      </c>
      <c r="E16" s="54" t="s">
        <v>141</v>
      </c>
      <c r="F16" s="54" t="s">
        <v>142</v>
      </c>
      <c r="G16" s="54" t="s">
        <v>143</v>
      </c>
      <c r="H16" s="55">
        <v>12</v>
      </c>
      <c r="I16" s="56" t="str">
        <f t="shared" ref="I16:I17" si="12">IF(H16&lt;=0,"",IF(H16&lt;=2,"Muy Baja",IF(H16&lt;=24,"Baja",IF(H16&lt;=500,"Media",IF(H16&lt;=5000,"Alta","Muy Alta")))))</f>
        <v>Baja</v>
      </c>
      <c r="J16" s="57">
        <f t="shared" ref="J16:J17" si="13">IF(I16="","",IF(I16="Muy Baja",0.2,IF(I16="Baja",0.4,IF(I16="Media",0.6,IF(I16="Alta",0.8,IF(I16="Muy Alta",1,))))))</f>
        <v>0.4</v>
      </c>
      <c r="K16" s="54" t="s">
        <v>92</v>
      </c>
      <c r="L16" s="57" t="str">
        <f ca="1">IF(NOT(ISERROR(MATCH(K16,'Tabla Impacto'!$B$152:$B$154,0))),'Tabla Impacto'!$F$154&amp;"Por favor no seleccionar los criterios de impacto(Afectación Económica o presupuestal y Pérdida Reputacional)",K16)</f>
        <v xml:space="preserve">     El riesgo afecta la imagen de la entidad con algunos usuarios de relevancia frente al logro de los objetivos</v>
      </c>
      <c r="M16" s="56" t="str">
        <f ca="1">IF(OR(L16='Tabla Impacto'!$C$11,L16='Tabla Impacto'!$D$11),"Leve",IF(OR(L16='Tabla Impacto'!$C$12,L16='Tabla Impacto'!$D$12),"Menor",IF(OR(L16='Tabla Impacto'!$C$13,L16='Tabla Impacto'!$D$13),"Moderado",IF(OR(#REF!='Tabla Impacto'!$C$14,L16='Tabla Impacto'!$D$14),"Mayor",IF(OR(L16='Tabla Impacto'!$C$15,L40='Tabla Impacto'!$D$15),"Catastrófico","")))))</f>
        <v>Moderado</v>
      </c>
      <c r="N16" s="57">
        <f t="shared" ref="N16:N17" ca="1" si="14">IF(M16="","",IF(M16="Leve",0.2,IF(M16="Menor",0.4,IF(M16="Moderado",0.6,IF(M16="Mayor",0.8,IF(M16="Catastrófico",1,))))))</f>
        <v>0.6</v>
      </c>
      <c r="O16" s="58" t="str">
        <f t="shared" ref="O16:O17" ca="1" si="15">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55">
        <v>1</v>
      </c>
      <c r="Q16" s="73" t="s">
        <v>144</v>
      </c>
      <c r="R16" s="55" t="str">
        <f t="shared" si="4"/>
        <v>Probabilidad</v>
      </c>
      <c r="S16" s="60" t="s">
        <v>94</v>
      </c>
      <c r="T16" s="60" t="s">
        <v>95</v>
      </c>
      <c r="U16" s="61" t="str">
        <f t="shared" si="5"/>
        <v>40%</v>
      </c>
      <c r="V16" s="60" t="s">
        <v>96</v>
      </c>
      <c r="W16" s="60" t="s">
        <v>97</v>
      </c>
      <c r="X16" s="60" t="s">
        <v>98</v>
      </c>
      <c r="Y16" s="62">
        <f t="shared" si="6"/>
        <v>0.24</v>
      </c>
      <c r="Z16" s="63" t="str">
        <f t="shared" si="7"/>
        <v>Baja</v>
      </c>
      <c r="AA16" s="61">
        <f t="shared" si="8"/>
        <v>0.24</v>
      </c>
      <c r="AB16" s="63" t="str">
        <f t="shared" ca="1" si="9"/>
        <v>Moderado</v>
      </c>
      <c r="AC16" s="61">
        <f t="shared" ca="1" si="10"/>
        <v>0.6</v>
      </c>
      <c r="AD16" s="64" t="str">
        <f t="shared" ca="1" si="11"/>
        <v>Moderado</v>
      </c>
      <c r="AE16" s="60" t="s">
        <v>99</v>
      </c>
      <c r="AF16" s="65" t="s">
        <v>145</v>
      </c>
      <c r="AG16" s="54" t="s">
        <v>124</v>
      </c>
      <c r="AH16" s="66">
        <v>44652</v>
      </c>
      <c r="AI16" s="66">
        <v>44896</v>
      </c>
      <c r="AJ16" s="84" t="s">
        <v>146</v>
      </c>
      <c r="AK16" s="55">
        <v>1</v>
      </c>
      <c r="AL16" s="68" t="s">
        <v>147</v>
      </c>
      <c r="AM16" s="55">
        <v>1</v>
      </c>
      <c r="AN16" s="69" t="s">
        <v>104</v>
      </c>
      <c r="AO16" s="55">
        <v>1</v>
      </c>
      <c r="AP16" s="70" t="s">
        <v>105</v>
      </c>
      <c r="AQ16" s="79" t="s">
        <v>148</v>
      </c>
      <c r="AR16" s="85"/>
      <c r="AS16" s="72" t="s">
        <v>149</v>
      </c>
    </row>
    <row r="17" spans="1:60" ht="61.5" customHeight="1">
      <c r="A17" s="250">
        <v>5</v>
      </c>
      <c r="B17" s="253" t="s">
        <v>18</v>
      </c>
      <c r="C17" s="253" t="s">
        <v>118</v>
      </c>
      <c r="D17" s="75" t="s">
        <v>150</v>
      </c>
      <c r="E17" s="75" t="s">
        <v>151</v>
      </c>
      <c r="F17" s="75" t="s">
        <v>152</v>
      </c>
      <c r="G17" s="75" t="s">
        <v>91</v>
      </c>
      <c r="H17" s="52">
        <v>365</v>
      </c>
      <c r="I17" s="76" t="str">
        <f t="shared" si="12"/>
        <v>Media</v>
      </c>
      <c r="J17" s="77">
        <f t="shared" si="13"/>
        <v>0.6</v>
      </c>
      <c r="K17" s="77" t="s">
        <v>92</v>
      </c>
      <c r="L17" s="77" t="str">
        <f ca="1">IF(NOT(ISERROR(MATCH(K17,'Tabla Impacto'!$B$152:$B$154,0))),'Tabla Impacto'!$F$154&amp;"Por favor no seleccionar los criterios de impacto(Afectación Económica o presupuestal y Pérdida Reputacional)",K17)</f>
        <v xml:space="preserve">     El riesgo afecta la imagen de la entidad con algunos usuarios de relevancia frente al logro de los objetivos</v>
      </c>
      <c r="M17" s="76" t="str">
        <f ca="1">IF(OR(L17='Tabla Impacto'!$C$11,L17='Tabla Impacto'!$D$11),"Leve",IF(OR(L17='Tabla Impacto'!$C$12,L17='Tabla Impacto'!$D$12),"Menor",IF(OR(L17='Tabla Impacto'!$C$13,L17='Tabla Impacto'!$D$13),"Moderado",IF(OR(L13='Tabla Impacto'!$C$14,L17='Tabla Impacto'!$D$14),"Mayor",IF(OR(L17='Tabla Impacto'!$C$15,#REF!='Tabla Impacto'!$D$15),"Catastrófico","")))))</f>
        <v>Moderado</v>
      </c>
      <c r="N17" s="77">
        <f t="shared" ca="1" si="14"/>
        <v>0.6</v>
      </c>
      <c r="O17" s="78" t="str">
        <f t="shared" ca="1" si="15"/>
        <v>Moderado</v>
      </c>
      <c r="P17" s="55">
        <v>1</v>
      </c>
      <c r="Q17" s="59" t="s">
        <v>153</v>
      </c>
      <c r="R17" s="55" t="str">
        <f t="shared" si="4"/>
        <v>Probabilidad</v>
      </c>
      <c r="S17" s="60" t="s">
        <v>94</v>
      </c>
      <c r="T17" s="60" t="s">
        <v>95</v>
      </c>
      <c r="U17" s="61" t="str">
        <f t="shared" si="5"/>
        <v>40%</v>
      </c>
      <c r="V17" s="60" t="s">
        <v>96</v>
      </c>
      <c r="W17" s="60" t="s">
        <v>97</v>
      </c>
      <c r="X17" s="60" t="s">
        <v>98</v>
      </c>
      <c r="Y17" s="62">
        <f t="shared" si="6"/>
        <v>0.36</v>
      </c>
      <c r="Z17" s="63" t="str">
        <f t="shared" si="7"/>
        <v>Baja</v>
      </c>
      <c r="AA17" s="61">
        <f t="shared" si="8"/>
        <v>0.36</v>
      </c>
      <c r="AB17" s="63" t="str">
        <f t="shared" ca="1" si="9"/>
        <v>Moderado</v>
      </c>
      <c r="AC17" s="61">
        <f t="shared" ca="1" si="10"/>
        <v>0.6</v>
      </c>
      <c r="AD17" s="64" t="str">
        <f t="shared" ca="1" si="11"/>
        <v>Moderado</v>
      </c>
      <c r="AE17" s="60" t="s">
        <v>99</v>
      </c>
      <c r="AF17" s="65" t="s">
        <v>153</v>
      </c>
      <c r="AG17" s="54" t="s">
        <v>124</v>
      </c>
      <c r="AH17" s="66">
        <v>44652</v>
      </c>
      <c r="AI17" s="66">
        <v>44896</v>
      </c>
      <c r="AJ17" s="59" t="s">
        <v>154</v>
      </c>
      <c r="AK17" s="55">
        <v>1</v>
      </c>
      <c r="AL17" s="68" t="s">
        <v>155</v>
      </c>
      <c r="AM17" s="55">
        <v>1</v>
      </c>
      <c r="AN17" s="69" t="s">
        <v>104</v>
      </c>
      <c r="AO17" s="55">
        <v>1</v>
      </c>
      <c r="AP17" s="70" t="s">
        <v>105</v>
      </c>
      <c r="AQ17" s="86" t="s">
        <v>156</v>
      </c>
      <c r="AR17" s="86" t="s">
        <v>157</v>
      </c>
      <c r="AS17" s="72" t="s">
        <v>108</v>
      </c>
    </row>
    <row r="18" spans="1:60" ht="109.5" customHeight="1">
      <c r="A18" s="251"/>
      <c r="B18" s="254"/>
      <c r="C18" s="254"/>
      <c r="D18" s="81"/>
      <c r="E18" s="81"/>
      <c r="F18" s="81"/>
      <c r="G18" s="81"/>
      <c r="H18" s="81"/>
      <c r="I18" s="81"/>
      <c r="J18" s="81"/>
      <c r="K18" s="81"/>
      <c r="L18" s="81"/>
      <c r="M18" s="81"/>
      <c r="N18" s="81"/>
      <c r="O18" s="81"/>
      <c r="P18" s="55">
        <v>2</v>
      </c>
      <c r="Q18" s="59" t="s">
        <v>158</v>
      </c>
      <c r="R18" s="55" t="str">
        <f t="shared" si="4"/>
        <v>Probabilidad</v>
      </c>
      <c r="S18" s="60" t="s">
        <v>94</v>
      </c>
      <c r="T18" s="60" t="s">
        <v>95</v>
      </c>
      <c r="U18" s="61" t="str">
        <f t="shared" si="5"/>
        <v>40%</v>
      </c>
      <c r="V18" s="60" t="s">
        <v>96</v>
      </c>
      <c r="W18" s="60" t="s">
        <v>97</v>
      </c>
      <c r="X18" s="60" t="s">
        <v>98</v>
      </c>
      <c r="Y18" s="62">
        <f t="shared" si="6"/>
        <v>0</v>
      </c>
      <c r="Z18" s="63" t="str">
        <f t="shared" si="7"/>
        <v>Muy Baja</v>
      </c>
      <c r="AA18" s="61">
        <f t="shared" si="8"/>
        <v>0</v>
      </c>
      <c r="AB18" s="63" t="str">
        <f t="shared" si="9"/>
        <v>Leve</v>
      </c>
      <c r="AC18" s="61">
        <f t="shared" si="10"/>
        <v>0</v>
      </c>
      <c r="AD18" s="64" t="str">
        <f t="shared" si="11"/>
        <v>Bajo</v>
      </c>
      <c r="AE18" s="60" t="s">
        <v>99</v>
      </c>
      <c r="AF18" s="65" t="s">
        <v>158</v>
      </c>
      <c r="AG18" s="55" t="s">
        <v>159</v>
      </c>
      <c r="AH18" s="66">
        <v>44652</v>
      </c>
      <c r="AI18" s="66">
        <v>44896</v>
      </c>
      <c r="AJ18" s="87" t="s">
        <v>160</v>
      </c>
      <c r="AK18" s="55">
        <v>2</v>
      </c>
      <c r="AL18" s="88" t="s">
        <v>161</v>
      </c>
      <c r="AM18" s="55">
        <v>2</v>
      </c>
      <c r="AN18" s="69" t="s">
        <v>104</v>
      </c>
      <c r="AO18" s="55">
        <v>2</v>
      </c>
      <c r="AP18" s="70" t="s">
        <v>105</v>
      </c>
      <c r="AQ18" s="79" t="s">
        <v>162</v>
      </c>
      <c r="AR18" s="68" t="s">
        <v>163</v>
      </c>
      <c r="AS18" s="72" t="s">
        <v>108</v>
      </c>
    </row>
    <row r="19" spans="1:60" ht="60.75" customHeight="1">
      <c r="A19" s="251"/>
      <c r="B19" s="254"/>
      <c r="C19" s="254"/>
      <c r="D19" s="81"/>
      <c r="E19" s="81"/>
      <c r="F19" s="81"/>
      <c r="G19" s="81"/>
      <c r="H19" s="81"/>
      <c r="I19" s="81"/>
      <c r="J19" s="81"/>
      <c r="K19" s="81"/>
      <c r="L19" s="81"/>
      <c r="M19" s="81"/>
      <c r="N19" s="81"/>
      <c r="O19" s="81"/>
      <c r="P19" s="55">
        <v>3</v>
      </c>
      <c r="Q19" s="59" t="s">
        <v>164</v>
      </c>
      <c r="R19" s="55" t="str">
        <f t="shared" si="4"/>
        <v>Probabilidad</v>
      </c>
      <c r="S19" s="60" t="s">
        <v>94</v>
      </c>
      <c r="T19" s="60" t="s">
        <v>95</v>
      </c>
      <c r="U19" s="61" t="str">
        <f t="shared" si="5"/>
        <v>40%</v>
      </c>
      <c r="V19" s="60" t="s">
        <v>96</v>
      </c>
      <c r="W19" s="60" t="s">
        <v>97</v>
      </c>
      <c r="X19" s="60" t="s">
        <v>98</v>
      </c>
      <c r="Y19" s="62">
        <f t="shared" si="6"/>
        <v>0</v>
      </c>
      <c r="Z19" s="63" t="str">
        <f t="shared" si="7"/>
        <v>Muy Baja</v>
      </c>
      <c r="AA19" s="61">
        <f t="shared" si="8"/>
        <v>0</v>
      </c>
      <c r="AB19" s="63" t="str">
        <f t="shared" si="9"/>
        <v>Leve</v>
      </c>
      <c r="AC19" s="61">
        <f t="shared" si="10"/>
        <v>0</v>
      </c>
      <c r="AD19" s="64" t="str">
        <f t="shared" si="11"/>
        <v>Bajo</v>
      </c>
      <c r="AE19" s="60" t="s">
        <v>99</v>
      </c>
      <c r="AF19" s="65" t="s">
        <v>164</v>
      </c>
      <c r="AG19" s="54" t="s">
        <v>124</v>
      </c>
      <c r="AH19" s="66">
        <v>44652</v>
      </c>
      <c r="AI19" s="66">
        <v>44896</v>
      </c>
      <c r="AJ19" s="87" t="s">
        <v>165</v>
      </c>
      <c r="AK19" s="55">
        <v>3</v>
      </c>
      <c r="AL19" s="88" t="s">
        <v>166</v>
      </c>
      <c r="AM19" s="55">
        <v>3</v>
      </c>
      <c r="AN19" s="69" t="s">
        <v>104</v>
      </c>
      <c r="AO19" s="55">
        <v>3</v>
      </c>
      <c r="AP19" s="70" t="s">
        <v>105</v>
      </c>
      <c r="AQ19" s="79" t="s">
        <v>127</v>
      </c>
      <c r="AR19" s="80" t="s">
        <v>167</v>
      </c>
      <c r="AS19" s="72" t="s">
        <v>108</v>
      </c>
    </row>
    <row r="20" spans="1:60" ht="76.5" customHeight="1">
      <c r="A20" s="251"/>
      <c r="B20" s="254"/>
      <c r="C20" s="254"/>
      <c r="D20" s="81"/>
      <c r="E20" s="81"/>
      <c r="F20" s="81"/>
      <c r="G20" s="81"/>
      <c r="H20" s="81"/>
      <c r="I20" s="81"/>
      <c r="J20" s="81"/>
      <c r="K20" s="81"/>
      <c r="L20" s="81"/>
      <c r="M20" s="81"/>
      <c r="N20" s="81"/>
      <c r="O20" s="81"/>
      <c r="P20" s="55">
        <v>4</v>
      </c>
      <c r="Q20" s="59" t="s">
        <v>168</v>
      </c>
      <c r="R20" s="55" t="str">
        <f t="shared" si="4"/>
        <v>Probabilidad</v>
      </c>
      <c r="S20" s="60" t="s">
        <v>130</v>
      </c>
      <c r="T20" s="60" t="s">
        <v>95</v>
      </c>
      <c r="U20" s="61" t="str">
        <f t="shared" si="5"/>
        <v>30%</v>
      </c>
      <c r="V20" s="60" t="s">
        <v>96</v>
      </c>
      <c r="W20" s="60" t="s">
        <v>97</v>
      </c>
      <c r="X20" s="60" t="s">
        <v>98</v>
      </c>
      <c r="Y20" s="62">
        <f t="shared" si="6"/>
        <v>0</v>
      </c>
      <c r="Z20" s="63" t="str">
        <f t="shared" si="7"/>
        <v>Muy Baja</v>
      </c>
      <c r="AA20" s="61">
        <f t="shared" si="8"/>
        <v>0</v>
      </c>
      <c r="AB20" s="63" t="str">
        <f t="shared" si="9"/>
        <v>Leve</v>
      </c>
      <c r="AC20" s="61">
        <f t="shared" si="10"/>
        <v>0</v>
      </c>
      <c r="AD20" s="64" t="str">
        <f t="shared" si="11"/>
        <v>Bajo</v>
      </c>
      <c r="AE20" s="60" t="s">
        <v>99</v>
      </c>
      <c r="AF20" s="65" t="s">
        <v>168</v>
      </c>
      <c r="AG20" s="55" t="s">
        <v>114</v>
      </c>
      <c r="AH20" s="66">
        <v>44652</v>
      </c>
      <c r="AI20" s="66">
        <v>44896</v>
      </c>
      <c r="AJ20" s="89" t="s">
        <v>131</v>
      </c>
      <c r="AK20" s="55">
        <v>4</v>
      </c>
      <c r="AL20" s="88" t="s">
        <v>169</v>
      </c>
      <c r="AM20" s="55">
        <v>4</v>
      </c>
      <c r="AN20" s="69" t="s">
        <v>104</v>
      </c>
      <c r="AO20" s="55">
        <v>4</v>
      </c>
      <c r="AP20" s="70" t="s">
        <v>105</v>
      </c>
      <c r="AQ20" s="79" t="s">
        <v>133</v>
      </c>
      <c r="AR20" s="80" t="s">
        <v>134</v>
      </c>
      <c r="AS20" s="72" t="s">
        <v>108</v>
      </c>
    </row>
    <row r="21" spans="1:60" ht="89.25" customHeight="1">
      <c r="A21" s="252"/>
      <c r="B21" s="255"/>
      <c r="C21" s="255"/>
      <c r="D21" s="82"/>
      <c r="E21" s="82"/>
      <c r="F21" s="82"/>
      <c r="G21" s="82"/>
      <c r="H21" s="82"/>
      <c r="I21" s="82"/>
      <c r="J21" s="82"/>
      <c r="K21" s="82"/>
      <c r="L21" s="82"/>
      <c r="M21" s="82"/>
      <c r="N21" s="82"/>
      <c r="O21" s="82"/>
      <c r="P21" s="55">
        <v>5</v>
      </c>
      <c r="Q21" s="59" t="s">
        <v>170</v>
      </c>
      <c r="R21" s="55" t="str">
        <f t="shared" si="4"/>
        <v>Impacto</v>
      </c>
      <c r="S21" s="60" t="s">
        <v>171</v>
      </c>
      <c r="T21" s="60" t="s">
        <v>95</v>
      </c>
      <c r="U21" s="61" t="str">
        <f t="shared" si="5"/>
        <v>25%</v>
      </c>
      <c r="V21" s="60" t="s">
        <v>96</v>
      </c>
      <c r="W21" s="60" t="s">
        <v>172</v>
      </c>
      <c r="X21" s="60" t="s">
        <v>98</v>
      </c>
      <c r="Y21" s="62">
        <f t="shared" si="6"/>
        <v>0</v>
      </c>
      <c r="Z21" s="63" t="str">
        <f t="shared" si="7"/>
        <v>Muy Baja</v>
      </c>
      <c r="AA21" s="61">
        <f t="shared" si="8"/>
        <v>0</v>
      </c>
      <c r="AB21" s="63" t="str">
        <f t="shared" si="9"/>
        <v>Leve</v>
      </c>
      <c r="AC21" s="61">
        <f t="shared" si="10"/>
        <v>0</v>
      </c>
      <c r="AD21" s="64" t="str">
        <f t="shared" si="11"/>
        <v>Bajo</v>
      </c>
      <c r="AE21" s="60" t="s">
        <v>99</v>
      </c>
      <c r="AF21" s="65" t="s">
        <v>170</v>
      </c>
      <c r="AG21" s="55" t="s">
        <v>173</v>
      </c>
      <c r="AH21" s="66">
        <v>44652</v>
      </c>
      <c r="AI21" s="66">
        <v>44926</v>
      </c>
      <c r="AJ21" s="89" t="s">
        <v>131</v>
      </c>
      <c r="AK21" s="55">
        <v>5</v>
      </c>
      <c r="AL21" s="88" t="s">
        <v>174</v>
      </c>
      <c r="AM21" s="55">
        <v>5</v>
      </c>
      <c r="AN21" s="69" t="s">
        <v>104</v>
      </c>
      <c r="AO21" s="55">
        <v>5</v>
      </c>
      <c r="AP21" s="70" t="s">
        <v>105</v>
      </c>
      <c r="AQ21" s="79" t="s">
        <v>175</v>
      </c>
      <c r="AR21" s="80" t="s">
        <v>176</v>
      </c>
      <c r="AS21" s="72" t="s">
        <v>108</v>
      </c>
      <c r="AT21" s="1"/>
      <c r="AU21" s="1"/>
      <c r="AV21" s="1"/>
      <c r="AW21" s="1"/>
      <c r="AX21" s="1"/>
      <c r="AY21" s="1"/>
      <c r="AZ21" s="1"/>
      <c r="BA21" s="1"/>
      <c r="BB21" s="1"/>
      <c r="BC21" s="1"/>
      <c r="BD21" s="1"/>
      <c r="BE21" s="1"/>
      <c r="BF21" s="1"/>
      <c r="BG21" s="1"/>
      <c r="BH21" s="1"/>
    </row>
    <row r="22" spans="1:60" ht="63" customHeight="1">
      <c r="A22" s="250">
        <v>6</v>
      </c>
      <c r="B22" s="253" t="s">
        <v>177</v>
      </c>
      <c r="C22" s="253" t="s">
        <v>87</v>
      </c>
      <c r="D22" s="75" t="s">
        <v>178</v>
      </c>
      <c r="E22" s="75" t="s">
        <v>179</v>
      </c>
      <c r="F22" s="75" t="s">
        <v>180</v>
      </c>
      <c r="G22" s="75" t="s">
        <v>91</v>
      </c>
      <c r="H22" s="52">
        <v>3</v>
      </c>
      <c r="I22" s="76" t="str">
        <f>IF(H22&lt;=0,"",IF(H22&lt;=2,"Muy Baja",IF(H22&lt;=24,"Baja",IF(H22&lt;=500,"Media",IF(H22&lt;=5000,"Alta","Muy Alta")))))</f>
        <v>Baja</v>
      </c>
      <c r="J22" s="77">
        <f>IF(I22="","",IF(I22="Muy Baja",0.2,IF(I22="Baja",0.4,IF(I22="Media",0.6,IF(I22="Alta",0.8,IF(I22="Muy Alta",1,))))))</f>
        <v>0.4</v>
      </c>
      <c r="K22" s="77" t="s">
        <v>181</v>
      </c>
      <c r="L22" s="77" t="str">
        <f ca="1">IF(NOT(ISERROR(MATCH(K22,'Tabla Impacto'!$B$152:$B$154,0))),'Tabla Impacto'!$F$154&amp;"Por favor no seleccionar los criterios de impacto(Afectación Económica o presupuestal y Pérdida Reputacional)",K22)</f>
        <v xml:space="preserve">     Entre 100 y 500 SMLMV </v>
      </c>
      <c r="M22" s="76" t="s">
        <v>182</v>
      </c>
      <c r="N22" s="77">
        <f>IF(M22="","",IF(M22="Leve",0.2,IF(M22="Menor",0.4,IF(M22="Moderado",0.6,IF(M22="Mayor",0.8,IF(M22="Catastrófico",1,))))))</f>
        <v>0.6</v>
      </c>
      <c r="O22" s="78"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55">
        <v>1</v>
      </c>
      <c r="Q22" s="59" t="s">
        <v>183</v>
      </c>
      <c r="R22" s="55" t="str">
        <f t="shared" si="4"/>
        <v>Probabilidad</v>
      </c>
      <c r="S22" s="60" t="s">
        <v>94</v>
      </c>
      <c r="T22" s="60" t="s">
        <v>95</v>
      </c>
      <c r="U22" s="61" t="str">
        <f t="shared" si="5"/>
        <v>40%</v>
      </c>
      <c r="V22" s="60" t="s">
        <v>96</v>
      </c>
      <c r="W22" s="60" t="s">
        <v>97</v>
      </c>
      <c r="X22" s="60" t="s">
        <v>98</v>
      </c>
      <c r="Y22" s="62">
        <f t="shared" si="6"/>
        <v>0.24</v>
      </c>
      <c r="Z22" s="63" t="str">
        <f t="shared" si="7"/>
        <v>Baja</v>
      </c>
      <c r="AA22" s="61">
        <f t="shared" si="8"/>
        <v>0.24</v>
      </c>
      <c r="AB22" s="63" t="str">
        <f t="shared" si="9"/>
        <v>Moderado</v>
      </c>
      <c r="AC22" s="61">
        <f t="shared" si="10"/>
        <v>0.6</v>
      </c>
      <c r="AD22" s="64" t="str">
        <f t="shared" si="11"/>
        <v>Moderado</v>
      </c>
      <c r="AE22" s="60" t="s">
        <v>99</v>
      </c>
      <c r="AF22" s="65" t="s">
        <v>184</v>
      </c>
      <c r="AG22" s="54" t="s">
        <v>114</v>
      </c>
      <c r="AH22" s="66">
        <v>44652</v>
      </c>
      <c r="AI22" s="66">
        <v>44896</v>
      </c>
      <c r="AJ22" s="67" t="s">
        <v>185</v>
      </c>
      <c r="AK22" s="55">
        <v>1</v>
      </c>
      <c r="AL22" s="68" t="s">
        <v>186</v>
      </c>
      <c r="AM22" s="55">
        <v>1</v>
      </c>
      <c r="AN22" s="69" t="s">
        <v>104</v>
      </c>
      <c r="AO22" s="55">
        <v>1</v>
      </c>
      <c r="AP22" s="70" t="s">
        <v>105</v>
      </c>
      <c r="AQ22" s="90" t="s">
        <v>187</v>
      </c>
      <c r="AR22" s="91" t="s">
        <v>188</v>
      </c>
      <c r="AS22" s="72" t="s">
        <v>108</v>
      </c>
    </row>
    <row r="23" spans="1:60" ht="56.25" customHeight="1">
      <c r="A23" s="252"/>
      <c r="B23" s="255"/>
      <c r="C23" s="255"/>
      <c r="D23" s="82"/>
      <c r="E23" s="82"/>
      <c r="F23" s="82"/>
      <c r="G23" s="82"/>
      <c r="H23" s="82"/>
      <c r="I23" s="82"/>
      <c r="J23" s="82"/>
      <c r="K23" s="82"/>
      <c r="L23" s="82"/>
      <c r="M23" s="82"/>
      <c r="N23" s="82"/>
      <c r="O23" s="82"/>
      <c r="P23" s="55">
        <v>2</v>
      </c>
      <c r="Q23" s="59" t="s">
        <v>189</v>
      </c>
      <c r="R23" s="55" t="str">
        <f t="shared" si="4"/>
        <v>Probabilidad</v>
      </c>
      <c r="S23" s="60" t="s">
        <v>94</v>
      </c>
      <c r="T23" s="60" t="s">
        <v>95</v>
      </c>
      <c r="U23" s="61" t="str">
        <f t="shared" si="5"/>
        <v>40%</v>
      </c>
      <c r="V23" s="60" t="s">
        <v>96</v>
      </c>
      <c r="W23" s="60" t="s">
        <v>97</v>
      </c>
      <c r="X23" s="60" t="s">
        <v>98</v>
      </c>
      <c r="Y23" s="62">
        <f t="shared" si="6"/>
        <v>0</v>
      </c>
      <c r="Z23" s="63" t="str">
        <f t="shared" si="7"/>
        <v>Muy Baja</v>
      </c>
      <c r="AA23" s="61">
        <f t="shared" si="8"/>
        <v>0</v>
      </c>
      <c r="AB23" s="63" t="str">
        <f t="shared" si="9"/>
        <v>Leve</v>
      </c>
      <c r="AC23" s="61">
        <f t="shared" si="10"/>
        <v>0</v>
      </c>
      <c r="AD23" s="64" t="str">
        <f t="shared" si="11"/>
        <v>Bajo</v>
      </c>
      <c r="AE23" s="60" t="s">
        <v>99</v>
      </c>
      <c r="AF23" s="65" t="s">
        <v>189</v>
      </c>
      <c r="AG23" s="55" t="s">
        <v>159</v>
      </c>
      <c r="AH23" s="66">
        <v>44652</v>
      </c>
      <c r="AI23" s="66">
        <v>44896</v>
      </c>
      <c r="AJ23" s="87" t="s">
        <v>190</v>
      </c>
      <c r="AK23" s="55">
        <v>2</v>
      </c>
      <c r="AL23" s="88" t="s">
        <v>191</v>
      </c>
      <c r="AM23" s="55">
        <v>2</v>
      </c>
      <c r="AN23" s="69" t="s">
        <v>104</v>
      </c>
      <c r="AO23" s="55">
        <v>2</v>
      </c>
      <c r="AP23" s="70" t="s">
        <v>105</v>
      </c>
      <c r="AQ23" s="79" t="s">
        <v>192</v>
      </c>
      <c r="AR23" s="79" t="s">
        <v>193</v>
      </c>
      <c r="AS23" s="72" t="s">
        <v>108</v>
      </c>
    </row>
    <row r="24" spans="1:60" ht="53.25" customHeight="1">
      <c r="A24" s="55">
        <v>7</v>
      </c>
      <c r="B24" s="92" t="s">
        <v>177</v>
      </c>
      <c r="C24" s="75" t="s">
        <v>118</v>
      </c>
      <c r="D24" s="75" t="s">
        <v>194</v>
      </c>
      <c r="E24" s="75" t="s">
        <v>195</v>
      </c>
      <c r="F24" s="75" t="s">
        <v>196</v>
      </c>
      <c r="G24" s="75" t="s">
        <v>91</v>
      </c>
      <c r="H24" s="52">
        <v>12</v>
      </c>
      <c r="I24" s="76" t="str">
        <f t="shared" ref="I24:I25" si="16">IF(H24&lt;=0,"",IF(H24&lt;=2,"Muy Baja",IF(H24&lt;=24,"Baja",IF(H24&lt;=500,"Media",IF(H24&lt;=5000,"Alta","Muy Alta")))))</f>
        <v>Baja</v>
      </c>
      <c r="J24" s="77">
        <f t="shared" ref="J24:J25" si="17">IF(I24="","",IF(I24="Muy Baja",0.2,IF(I24="Baja",0.4,IF(I24="Media",0.6,IF(I24="Alta",0.8,IF(I24="Muy Alta",1,))))))</f>
        <v>0.4</v>
      </c>
      <c r="K24" s="77" t="s">
        <v>92</v>
      </c>
      <c r="L24" s="77" t="str">
        <f ca="1">IF(NOT(ISERROR(MATCH(K24,'Tabla Impacto'!$B$152:$B$154,0))),'Tabla Impacto'!$F$154&amp;"Por favor no seleccionar los criterios de impacto(Afectación Económica o presupuestal y Pérdida Reputacional)",K24)</f>
        <v xml:space="preserve">     El riesgo afecta la imagen de la entidad con algunos usuarios de relevancia frente al logro de los objetivos</v>
      </c>
      <c r="M24" s="76" t="s">
        <v>182</v>
      </c>
      <c r="N24" s="77">
        <f t="shared" ref="N24:N25" si="18">IF(M24="","",IF(M24="Leve",0.2,IF(M24="Menor",0.4,IF(M24="Moderado",0.6,IF(M24="Mayor",0.8,IF(M24="Catastrófico",1,))))))</f>
        <v>0.6</v>
      </c>
      <c r="O24" s="78" t="str">
        <f t="shared" ref="O24:O25" si="19">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Moderado</v>
      </c>
      <c r="P24" s="52">
        <v>1</v>
      </c>
      <c r="Q24" s="93" t="s">
        <v>197</v>
      </c>
      <c r="R24" s="55" t="str">
        <f t="shared" si="4"/>
        <v>Probabilidad</v>
      </c>
      <c r="S24" s="60" t="s">
        <v>94</v>
      </c>
      <c r="T24" s="60" t="s">
        <v>95</v>
      </c>
      <c r="U24" s="61" t="str">
        <f t="shared" si="5"/>
        <v>40%</v>
      </c>
      <c r="V24" s="60" t="s">
        <v>96</v>
      </c>
      <c r="W24" s="60" t="s">
        <v>97</v>
      </c>
      <c r="X24" s="60" t="s">
        <v>98</v>
      </c>
      <c r="Y24" s="62">
        <f t="shared" si="6"/>
        <v>0.24</v>
      </c>
      <c r="Z24" s="63" t="str">
        <f t="shared" si="7"/>
        <v>Baja</v>
      </c>
      <c r="AA24" s="61">
        <f t="shared" si="8"/>
        <v>0.24</v>
      </c>
      <c r="AB24" s="63" t="str">
        <f t="shared" si="9"/>
        <v>Moderado</v>
      </c>
      <c r="AC24" s="61">
        <f t="shared" si="10"/>
        <v>0.6</v>
      </c>
      <c r="AD24" s="64" t="str">
        <f t="shared" si="11"/>
        <v>Moderado</v>
      </c>
      <c r="AE24" s="60" t="s">
        <v>99</v>
      </c>
      <c r="AF24" s="65" t="s">
        <v>197</v>
      </c>
      <c r="AG24" s="54" t="s">
        <v>198</v>
      </c>
      <c r="AH24" s="66">
        <v>44652</v>
      </c>
      <c r="AI24" s="66">
        <v>44896</v>
      </c>
      <c r="AJ24" s="87" t="s">
        <v>199</v>
      </c>
      <c r="AK24" s="55">
        <v>1</v>
      </c>
      <c r="AL24" s="68" t="s">
        <v>200</v>
      </c>
      <c r="AM24" s="55">
        <v>1</v>
      </c>
      <c r="AN24" s="69" t="s">
        <v>104</v>
      </c>
      <c r="AO24" s="55">
        <v>1</v>
      </c>
      <c r="AP24" s="70" t="s">
        <v>105</v>
      </c>
      <c r="AQ24" s="68" t="s">
        <v>201</v>
      </c>
      <c r="AR24" s="94" t="s">
        <v>202</v>
      </c>
      <c r="AS24" s="72" t="s">
        <v>149</v>
      </c>
      <c r="AT24" s="1"/>
      <c r="AU24" s="1"/>
      <c r="AV24" s="1"/>
      <c r="AW24" s="1"/>
      <c r="AX24" s="1"/>
      <c r="AY24" s="1"/>
      <c r="AZ24" s="1"/>
      <c r="BA24" s="1"/>
      <c r="BB24" s="1"/>
      <c r="BC24" s="1"/>
      <c r="BD24" s="1"/>
      <c r="BE24" s="1"/>
      <c r="BF24" s="1"/>
      <c r="BG24" s="1"/>
      <c r="BH24" s="1"/>
    </row>
    <row r="25" spans="1:60" ht="67.5" customHeight="1">
      <c r="A25" s="250">
        <v>8</v>
      </c>
      <c r="B25" s="253" t="s">
        <v>177</v>
      </c>
      <c r="C25" s="253" t="s">
        <v>87</v>
      </c>
      <c r="D25" s="75" t="s">
        <v>203</v>
      </c>
      <c r="E25" s="75" t="s">
        <v>204</v>
      </c>
      <c r="F25" s="75" t="s">
        <v>205</v>
      </c>
      <c r="G25" s="75" t="s">
        <v>206</v>
      </c>
      <c r="H25" s="52">
        <v>180</v>
      </c>
      <c r="I25" s="76" t="str">
        <f t="shared" si="16"/>
        <v>Media</v>
      </c>
      <c r="J25" s="77">
        <f t="shared" si="17"/>
        <v>0.6</v>
      </c>
      <c r="K25" s="77" t="s">
        <v>207</v>
      </c>
      <c r="L25" s="77" t="str">
        <f ca="1">IF(NOT(ISERROR(MATCH(K25,'Tabla Impacto'!$B$152:$B$154,0))),'Tabla Impacto'!$F$154&amp;"Por favor no seleccionar los criterios de impacto(Afectación Económica o presupuestal y Pérdida Reputacional)",K25)</f>
        <v xml:space="preserve">     El riesgo afecta la imagen de de la entidad con efecto publicitario sostenido a nivel de sector administrativo, nivel departamental o municipal</v>
      </c>
      <c r="M25" s="76" t="str">
        <f ca="1">IF(OR(L25='Tabla Impacto'!$C$11,L25='Tabla Impacto'!$D$11),"Leve",IF(OR(L25='Tabla Impacto'!$C$12,L25='Tabla Impacto'!$D$12),"Menor",IF(OR(L25='Tabla Impacto'!$C$13,L25='Tabla Impacto'!$D$13),"Moderado",IF(OR(L27='Tabla Impacto'!$C$14,L25='Tabla Impacto'!$D$14),"Mayor",IF(OR(L25='Tabla Impacto'!$C$15,#REF!='Tabla Impacto'!$D$15),"Catastrófico","")))))</f>
        <v>Mayor</v>
      </c>
      <c r="N25" s="77">
        <f t="shared" ca="1" si="18"/>
        <v>0.8</v>
      </c>
      <c r="O25" s="78" t="str">
        <f t="shared" ca="1" si="19"/>
        <v>Alto</v>
      </c>
      <c r="P25" s="55">
        <v>1</v>
      </c>
      <c r="Q25" s="95" t="s">
        <v>208</v>
      </c>
      <c r="R25" s="55" t="str">
        <f t="shared" si="4"/>
        <v>Probabilidad</v>
      </c>
      <c r="S25" s="60" t="s">
        <v>130</v>
      </c>
      <c r="T25" s="60" t="s">
        <v>209</v>
      </c>
      <c r="U25" s="61" t="str">
        <f t="shared" si="5"/>
        <v>40%</v>
      </c>
      <c r="V25" s="60" t="s">
        <v>96</v>
      </c>
      <c r="W25" s="60" t="s">
        <v>97</v>
      </c>
      <c r="X25" s="60" t="s">
        <v>98</v>
      </c>
      <c r="Y25" s="62">
        <f t="shared" si="6"/>
        <v>0.36</v>
      </c>
      <c r="Z25" s="63" t="str">
        <f t="shared" si="7"/>
        <v>Baja</v>
      </c>
      <c r="AA25" s="61">
        <f t="shared" si="8"/>
        <v>0.36</v>
      </c>
      <c r="AB25" s="63" t="str">
        <f t="shared" ca="1" si="9"/>
        <v>Mayor</v>
      </c>
      <c r="AC25" s="61">
        <f t="shared" ca="1" si="10"/>
        <v>0.8</v>
      </c>
      <c r="AD25" s="64" t="str">
        <f t="shared" ca="1" si="11"/>
        <v>Alto</v>
      </c>
      <c r="AE25" s="60" t="s">
        <v>99</v>
      </c>
      <c r="AF25" s="65" t="s">
        <v>208</v>
      </c>
      <c r="AG25" s="54" t="s">
        <v>198</v>
      </c>
      <c r="AH25" s="66">
        <v>44652</v>
      </c>
      <c r="AI25" s="66">
        <v>44926</v>
      </c>
      <c r="AJ25" s="87" t="s">
        <v>210</v>
      </c>
      <c r="AK25" s="55">
        <v>1</v>
      </c>
      <c r="AL25" s="68" t="s">
        <v>211</v>
      </c>
      <c r="AM25" s="55">
        <v>1</v>
      </c>
      <c r="AN25" s="69" t="s">
        <v>104</v>
      </c>
      <c r="AO25" s="55">
        <v>1</v>
      </c>
      <c r="AP25" s="70" t="s">
        <v>105</v>
      </c>
      <c r="AQ25" s="68" t="s">
        <v>212</v>
      </c>
      <c r="AR25" s="91" t="s">
        <v>213</v>
      </c>
      <c r="AS25" s="72" t="s">
        <v>108</v>
      </c>
    </row>
    <row r="26" spans="1:60" ht="73.5" customHeight="1">
      <c r="A26" s="252"/>
      <c r="B26" s="255"/>
      <c r="C26" s="255"/>
      <c r="D26" s="82"/>
      <c r="E26" s="82"/>
      <c r="F26" s="82"/>
      <c r="G26" s="82"/>
      <c r="H26" s="82"/>
      <c r="I26" s="82"/>
      <c r="J26" s="82"/>
      <c r="K26" s="82"/>
      <c r="L26" s="82"/>
      <c r="M26" s="82"/>
      <c r="N26" s="82"/>
      <c r="O26" s="82"/>
      <c r="P26" s="55">
        <v>2</v>
      </c>
      <c r="Q26" s="95" t="s">
        <v>214</v>
      </c>
      <c r="R26" s="55" t="str">
        <f t="shared" si="4"/>
        <v>Probabilidad</v>
      </c>
      <c r="S26" s="60" t="s">
        <v>130</v>
      </c>
      <c r="T26" s="60" t="s">
        <v>95</v>
      </c>
      <c r="U26" s="61" t="str">
        <f t="shared" si="5"/>
        <v>30%</v>
      </c>
      <c r="V26" s="60" t="s">
        <v>96</v>
      </c>
      <c r="W26" s="60" t="s">
        <v>97</v>
      </c>
      <c r="X26" s="60" t="s">
        <v>98</v>
      </c>
      <c r="Y26" s="62">
        <f t="shared" si="6"/>
        <v>0</v>
      </c>
      <c r="Z26" s="63" t="str">
        <f t="shared" si="7"/>
        <v>Muy Baja</v>
      </c>
      <c r="AA26" s="61">
        <f t="shared" si="8"/>
        <v>0</v>
      </c>
      <c r="AB26" s="63" t="str">
        <f t="shared" si="9"/>
        <v>Leve</v>
      </c>
      <c r="AC26" s="61">
        <f t="shared" si="10"/>
        <v>0</v>
      </c>
      <c r="AD26" s="64" t="str">
        <f t="shared" si="11"/>
        <v>Bajo</v>
      </c>
      <c r="AE26" s="60" t="s">
        <v>99</v>
      </c>
      <c r="AF26" s="65" t="s">
        <v>214</v>
      </c>
      <c r="AG26" s="55" t="s">
        <v>159</v>
      </c>
      <c r="AH26" s="66">
        <v>44652</v>
      </c>
      <c r="AI26" s="66">
        <v>44896</v>
      </c>
      <c r="AJ26" s="87" t="s">
        <v>215</v>
      </c>
      <c r="AK26" s="55">
        <v>2</v>
      </c>
      <c r="AL26" s="88" t="s">
        <v>216</v>
      </c>
      <c r="AM26" s="55">
        <v>2</v>
      </c>
      <c r="AN26" s="69" t="s">
        <v>104</v>
      </c>
      <c r="AO26" s="55">
        <v>2</v>
      </c>
      <c r="AP26" s="70" t="s">
        <v>105</v>
      </c>
      <c r="AQ26" s="79" t="s">
        <v>217</v>
      </c>
      <c r="AR26" s="85"/>
      <c r="AS26" s="72" t="s">
        <v>149</v>
      </c>
    </row>
    <row r="27" spans="1:60" ht="66" customHeight="1">
      <c r="A27" s="250">
        <v>9</v>
      </c>
      <c r="B27" s="253" t="s">
        <v>20</v>
      </c>
      <c r="C27" s="253" t="s">
        <v>118</v>
      </c>
      <c r="D27" s="75" t="s">
        <v>218</v>
      </c>
      <c r="E27" s="75" t="s">
        <v>219</v>
      </c>
      <c r="F27" s="75" t="s">
        <v>220</v>
      </c>
      <c r="G27" s="75" t="s">
        <v>91</v>
      </c>
      <c r="H27" s="52">
        <v>12</v>
      </c>
      <c r="I27" s="76" t="str">
        <f>IF(H27&lt;=0,"",IF(H27&lt;=2,"Muy Baja",IF(H27&lt;=24,"Baja",IF(H27&lt;=500,"Media",IF(H27&lt;=5000,"Alta","Muy Alta")))))</f>
        <v>Baja</v>
      </c>
      <c r="J27" s="77">
        <f>IF(I27="","",IF(I27="Muy Baja",0.2,IF(I27="Baja",0.4,IF(I27="Media",0.6,IF(I27="Alta",0.8,IF(I27="Muy Alta",1,))))))</f>
        <v>0.4</v>
      </c>
      <c r="K27" s="77" t="s">
        <v>92</v>
      </c>
      <c r="L27" s="77" t="str">
        <f ca="1">IF(NOT(ISERROR(MATCH(K27,'Tabla Impacto'!$B$152:$B$154,0))),'Tabla Impacto'!$F$154&amp;"Por favor no seleccionar los criterios de impacto(Afectación Económica o presupuestal y Pérdida Reputacional)",K27)</f>
        <v xml:space="preserve">     El riesgo afecta la imagen de la entidad con algunos usuarios de relevancia frente al logro de los objetivos</v>
      </c>
      <c r="M27" s="76" t="str">
        <f ca="1">IF(OR(L27='Tabla Impacto'!$C$11,L27='Tabla Impacto'!$D$11),"Leve",IF(OR(L27='Tabla Impacto'!$C$12,L27='Tabla Impacto'!$D$12),"Menor",IF(OR(L27='Tabla Impacto'!$C$13,L27='Tabla Impacto'!$D$13),"Moderado",IF(OR(#REF!='Tabla Impacto'!$C$14,L27='Tabla Impacto'!$D$14),"Mayor",IF(OR(L27='Tabla Impacto'!$C$15,L3='Tabla Impacto'!$D$15),"Catastrófico","")))))</f>
        <v>Moderado</v>
      </c>
      <c r="N27" s="77">
        <f ca="1">IF(M27="","",IF(M27="Leve",0.2,IF(M27="Menor",0.4,IF(M27="Moderado",0.6,IF(M27="Mayor",0.8,IF(M27="Catastrófico",1,))))))</f>
        <v>0.6</v>
      </c>
      <c r="O27" s="78" t="str">
        <f ca="1">IF(OR(AND(I27="Muy Baja",M27="Leve"),AND(I27="Muy Baja",M27="Menor"),AND(I27="Baja",M27="Leve")),"Bajo",IF(OR(AND(I27="Muy baja",M27="Moderado"),AND(I27="Baja",M27="Menor"),AND(I27="Baja",M27="Moderado"),AND(I27="Media",M27="Leve"),AND(I27="Media",M27="Menor"),AND(I27="Media",M27="Moderado"),AND(I27="Alta",M27="Leve"),AND(I27="Alta",M27="Menor")),"Moderado",IF(OR(AND(I27="Muy Baja",M27="Mayor"),AND(I27="Baja",M27="Mayor"),AND(I27="Media",M27="Mayor"),AND(I27="Alta",M27="Moderado"),AND(I27="Alta",M27="Mayor"),AND(I27="Muy Alta",M27="Leve"),AND(I27="Muy Alta",M27="Menor"),AND(I27="Muy Alta",M27="Moderado"),AND(I27="Muy Alta",M27="Mayor")),"Alto",IF(OR(AND(I27="Muy Baja",M27="Catastrófico"),AND(I27="Baja",M27="Catastrófico"),AND(I27="Media",M27="Catastrófico"),AND(I27="Alta",M27="Catastrófico"),AND(I27="Muy Alta",M27="Catastrófico")),"Extremo",""))))</f>
        <v>Moderado</v>
      </c>
      <c r="P27" s="55">
        <v>1</v>
      </c>
      <c r="Q27" s="59" t="s">
        <v>221</v>
      </c>
      <c r="R27" s="55" t="s">
        <v>222</v>
      </c>
      <c r="S27" s="60" t="s">
        <v>94</v>
      </c>
      <c r="T27" s="60" t="s">
        <v>95</v>
      </c>
      <c r="U27" s="61" t="str">
        <f t="shared" si="5"/>
        <v>40%</v>
      </c>
      <c r="V27" s="60" t="s">
        <v>96</v>
      </c>
      <c r="W27" s="60" t="s">
        <v>97</v>
      </c>
      <c r="X27" s="60" t="s">
        <v>98</v>
      </c>
      <c r="Y27" s="62">
        <f t="shared" si="6"/>
        <v>0.24</v>
      </c>
      <c r="Z27" s="63" t="str">
        <f t="shared" si="7"/>
        <v>Baja</v>
      </c>
      <c r="AA27" s="61">
        <f t="shared" si="8"/>
        <v>0.24</v>
      </c>
      <c r="AB27" s="63" t="str">
        <f t="shared" ca="1" si="9"/>
        <v>Moderado</v>
      </c>
      <c r="AC27" s="61">
        <f t="shared" ca="1" si="10"/>
        <v>0.6</v>
      </c>
      <c r="AD27" s="64" t="str">
        <f t="shared" ca="1" si="11"/>
        <v>Moderado</v>
      </c>
      <c r="AE27" s="60" t="s">
        <v>99</v>
      </c>
      <c r="AF27" s="65" t="s">
        <v>223</v>
      </c>
      <c r="AG27" s="54" t="s">
        <v>173</v>
      </c>
      <c r="AH27" s="66">
        <v>44652</v>
      </c>
      <c r="AI27" s="66">
        <v>44896</v>
      </c>
      <c r="AJ27" s="54" t="s">
        <v>224</v>
      </c>
      <c r="AK27" s="55">
        <v>1</v>
      </c>
      <c r="AL27" s="68" t="s">
        <v>225</v>
      </c>
      <c r="AM27" s="55">
        <v>1</v>
      </c>
      <c r="AN27" s="69" t="s">
        <v>104</v>
      </c>
      <c r="AO27" s="55">
        <v>1</v>
      </c>
      <c r="AP27" s="70" t="s">
        <v>105</v>
      </c>
      <c r="AQ27" s="86" t="s">
        <v>226</v>
      </c>
      <c r="AR27" s="96" t="s">
        <v>227</v>
      </c>
      <c r="AS27" s="72" t="s">
        <v>108</v>
      </c>
    </row>
    <row r="28" spans="1:60" ht="63" customHeight="1">
      <c r="A28" s="251"/>
      <c r="B28" s="254"/>
      <c r="C28" s="254"/>
      <c r="D28" s="81"/>
      <c r="E28" s="81"/>
      <c r="F28" s="81"/>
      <c r="G28" s="81"/>
      <c r="H28" s="81"/>
      <c r="I28" s="81"/>
      <c r="J28" s="81"/>
      <c r="K28" s="81"/>
      <c r="L28" s="81"/>
      <c r="M28" s="81"/>
      <c r="N28" s="81"/>
      <c r="O28" s="81"/>
      <c r="P28" s="55">
        <v>2</v>
      </c>
      <c r="Q28" s="59" t="s">
        <v>228</v>
      </c>
      <c r="R28" s="55" t="s">
        <v>222</v>
      </c>
      <c r="S28" s="60" t="s">
        <v>94</v>
      </c>
      <c r="T28" s="60" t="s">
        <v>95</v>
      </c>
      <c r="U28" s="61" t="str">
        <f t="shared" si="5"/>
        <v>40%</v>
      </c>
      <c r="V28" s="60" t="s">
        <v>96</v>
      </c>
      <c r="W28" s="60" t="s">
        <v>97</v>
      </c>
      <c r="X28" s="60" t="s">
        <v>98</v>
      </c>
      <c r="Y28" s="62">
        <f t="shared" si="6"/>
        <v>0</v>
      </c>
      <c r="Z28" s="63" t="str">
        <f t="shared" si="7"/>
        <v>Muy Baja</v>
      </c>
      <c r="AA28" s="61">
        <f t="shared" si="8"/>
        <v>0</v>
      </c>
      <c r="AB28" s="63" t="str">
        <f t="shared" si="9"/>
        <v>Leve</v>
      </c>
      <c r="AC28" s="61">
        <f t="shared" si="10"/>
        <v>0</v>
      </c>
      <c r="AD28" s="64" t="str">
        <f t="shared" si="11"/>
        <v>Bajo</v>
      </c>
      <c r="AE28" s="60" t="s">
        <v>99</v>
      </c>
      <c r="AF28" s="65" t="s">
        <v>229</v>
      </c>
      <c r="AG28" s="55" t="s">
        <v>173</v>
      </c>
      <c r="AH28" s="66">
        <v>44652</v>
      </c>
      <c r="AI28" s="66">
        <v>44896</v>
      </c>
      <c r="AJ28" s="54" t="s">
        <v>230</v>
      </c>
      <c r="AK28" s="55">
        <v>2</v>
      </c>
      <c r="AL28" s="68" t="s">
        <v>231</v>
      </c>
      <c r="AM28" s="55">
        <v>2</v>
      </c>
      <c r="AN28" s="69" t="s">
        <v>104</v>
      </c>
      <c r="AO28" s="55">
        <v>2</v>
      </c>
      <c r="AP28" s="70" t="s">
        <v>105</v>
      </c>
      <c r="AQ28" s="96" t="s">
        <v>232</v>
      </c>
      <c r="AR28" s="96" t="s">
        <v>233</v>
      </c>
      <c r="AS28" s="72" t="s">
        <v>108</v>
      </c>
    </row>
    <row r="29" spans="1:60" ht="51.75" customHeight="1">
      <c r="A29" s="252"/>
      <c r="B29" s="255"/>
      <c r="C29" s="255"/>
      <c r="D29" s="82"/>
      <c r="E29" s="82"/>
      <c r="F29" s="82"/>
      <c r="G29" s="82"/>
      <c r="H29" s="82"/>
      <c r="I29" s="82"/>
      <c r="J29" s="82"/>
      <c r="K29" s="82"/>
      <c r="L29" s="82"/>
      <c r="M29" s="82"/>
      <c r="N29" s="82"/>
      <c r="O29" s="82"/>
      <c r="P29" s="55">
        <v>3</v>
      </c>
      <c r="Q29" s="59" t="s">
        <v>234</v>
      </c>
      <c r="R29" s="55" t="s">
        <v>222</v>
      </c>
      <c r="S29" s="60" t="s">
        <v>130</v>
      </c>
      <c r="T29" s="60" t="s">
        <v>95</v>
      </c>
      <c r="U29" s="61" t="str">
        <f t="shared" si="5"/>
        <v>30%</v>
      </c>
      <c r="V29" s="60" t="s">
        <v>96</v>
      </c>
      <c r="W29" s="60" t="s">
        <v>97</v>
      </c>
      <c r="X29" s="60" t="s">
        <v>98</v>
      </c>
      <c r="Y29" s="62">
        <f t="shared" si="6"/>
        <v>0</v>
      </c>
      <c r="Z29" s="63" t="str">
        <f t="shared" si="7"/>
        <v>Muy Baja</v>
      </c>
      <c r="AA29" s="61">
        <f t="shared" si="8"/>
        <v>0</v>
      </c>
      <c r="AB29" s="63" t="str">
        <f t="shared" si="9"/>
        <v>Leve</v>
      </c>
      <c r="AC29" s="61">
        <f t="shared" si="10"/>
        <v>0</v>
      </c>
      <c r="AD29" s="64" t="str">
        <f t="shared" si="11"/>
        <v>Bajo</v>
      </c>
      <c r="AE29" s="60" t="s">
        <v>99</v>
      </c>
      <c r="AF29" s="65" t="s">
        <v>235</v>
      </c>
      <c r="AG29" s="55" t="s">
        <v>198</v>
      </c>
      <c r="AH29" s="66">
        <v>44652</v>
      </c>
      <c r="AI29" s="66">
        <v>44896</v>
      </c>
      <c r="AJ29" s="54" t="s">
        <v>236</v>
      </c>
      <c r="AK29" s="55">
        <v>3</v>
      </c>
      <c r="AL29" s="68" t="s">
        <v>231</v>
      </c>
      <c r="AM29" s="55">
        <v>3</v>
      </c>
      <c r="AN29" s="69" t="s">
        <v>104</v>
      </c>
      <c r="AO29" s="55">
        <v>3</v>
      </c>
      <c r="AP29" s="70" t="s">
        <v>105</v>
      </c>
      <c r="AQ29" s="96" t="s">
        <v>237</v>
      </c>
      <c r="AR29" s="96" t="s">
        <v>227</v>
      </c>
      <c r="AS29" s="72" t="s">
        <v>108</v>
      </c>
    </row>
    <row r="30" spans="1:60" ht="109.5" customHeight="1">
      <c r="A30" s="250">
        <v>10</v>
      </c>
      <c r="B30" s="253" t="s">
        <v>21</v>
      </c>
      <c r="C30" s="253" t="s">
        <v>238</v>
      </c>
      <c r="D30" s="75" t="s">
        <v>239</v>
      </c>
      <c r="E30" s="75" t="s">
        <v>240</v>
      </c>
      <c r="F30" s="75" t="s">
        <v>241</v>
      </c>
      <c r="G30" s="75" t="s">
        <v>91</v>
      </c>
      <c r="H30" s="52">
        <v>16</v>
      </c>
      <c r="I30" s="76" t="str">
        <f>IF(H30&lt;=0,"",IF(H30&lt;=2,"Muy Baja",IF(H30&lt;=24,"Baja",IF(H30&lt;=500,"Media",IF(H30&lt;=5000,"Alta","Muy Alta")))))</f>
        <v>Baja</v>
      </c>
      <c r="J30" s="77">
        <f>IF(I30="","",IF(I30="Muy Baja",0.2,IF(I30="Baja",0.4,IF(I30="Media",0.6,IF(I30="Alta",0.8,IF(I30="Muy Alta",1,))))))</f>
        <v>0.4</v>
      </c>
      <c r="K30" s="77" t="s">
        <v>242</v>
      </c>
      <c r="L30" s="77" t="str">
        <f ca="1">IF(NOT(ISERROR(MATCH(K30,'Tabla Impacto'!$B$152:$B$154,0))),'Tabla Impacto'!$F$154&amp;"Por favor no seleccionar los criterios de impacto(Afectación Económica o presupuestal y Pérdida Reputacional)",K30)</f>
        <v xml:space="preserve">     Afectación menor a 10 SMLMV .</v>
      </c>
      <c r="M30" s="76" t="str">
        <f ca="1">IF(OR(L30='Tabla Impacto'!$C$11,L30='Tabla Impacto'!$D$11),"Leve",IF(OR(L30='Tabla Impacto'!$C$12,L30='Tabla Impacto'!$D$12),"Menor",IF(OR(L30='Tabla Impacto'!$C$13,L30='Tabla Impacto'!$D$13),"Moderado",IF(OR(#REF!='Tabla Impacto'!$C$14,L30='Tabla Impacto'!$D$14),"Mayor",IF(OR(L30='Tabla Impacto'!$C$15,#REF!='Tabla Impacto'!$D$15),"Catastrófico","")))))</f>
        <v>Leve</v>
      </c>
      <c r="N30" s="77">
        <f ca="1">IF(M30="","",IF(M30="Leve",0.2,IF(M30="Menor",0.4,IF(M30="Moderado",0.6,IF(M30="Mayor",0.8,IF(M30="Catastrófico",1,))))))</f>
        <v>0.2</v>
      </c>
      <c r="O30" s="78" t="str">
        <f ca="1">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Bajo</v>
      </c>
      <c r="P30" s="55">
        <v>1</v>
      </c>
      <c r="Q30" s="59" t="s">
        <v>243</v>
      </c>
      <c r="R30" s="55" t="str">
        <f t="shared" ref="R30:R58" si="20">IF(OR(S30="Preventivo",S30="Detectivo"),"Probabilidad",IF(S30="Correctivo","Impacto",""))</f>
        <v>Probabilidad</v>
      </c>
      <c r="S30" s="60" t="s">
        <v>130</v>
      </c>
      <c r="T30" s="60" t="s">
        <v>95</v>
      </c>
      <c r="U30" s="61" t="str">
        <f t="shared" si="5"/>
        <v>30%</v>
      </c>
      <c r="V30" s="60" t="s">
        <v>96</v>
      </c>
      <c r="W30" s="60" t="s">
        <v>97</v>
      </c>
      <c r="X30" s="60" t="s">
        <v>98</v>
      </c>
      <c r="Y30" s="62">
        <f t="shared" si="6"/>
        <v>0.28000000000000003</v>
      </c>
      <c r="Z30" s="63" t="str">
        <f t="shared" si="7"/>
        <v>Baja</v>
      </c>
      <c r="AA30" s="61">
        <f t="shared" si="8"/>
        <v>0.28000000000000003</v>
      </c>
      <c r="AB30" s="63" t="str">
        <f t="shared" ca="1" si="9"/>
        <v>Leve</v>
      </c>
      <c r="AC30" s="61">
        <f t="shared" ca="1" si="10"/>
        <v>0.2</v>
      </c>
      <c r="AD30" s="64" t="str">
        <f t="shared" ca="1" si="11"/>
        <v>Bajo</v>
      </c>
      <c r="AE30" s="60" t="s">
        <v>99</v>
      </c>
      <c r="AF30" s="65" t="s">
        <v>243</v>
      </c>
      <c r="AG30" s="54" t="s">
        <v>101</v>
      </c>
      <c r="AH30" s="66">
        <v>44652</v>
      </c>
      <c r="AI30" s="66">
        <v>44896</v>
      </c>
      <c r="AJ30" s="67" t="s">
        <v>244</v>
      </c>
      <c r="AK30" s="55">
        <v>1</v>
      </c>
      <c r="AL30" s="68" t="s">
        <v>245</v>
      </c>
      <c r="AM30" s="55">
        <v>1</v>
      </c>
      <c r="AN30" s="69" t="s">
        <v>104</v>
      </c>
      <c r="AO30" s="55">
        <v>1</v>
      </c>
      <c r="AP30" s="70" t="s">
        <v>105</v>
      </c>
      <c r="AQ30" s="86" t="s">
        <v>246</v>
      </c>
      <c r="AR30" s="97" t="s">
        <v>247</v>
      </c>
      <c r="AS30" s="72" t="s">
        <v>108</v>
      </c>
    </row>
    <row r="31" spans="1:60" ht="66.75" customHeight="1">
      <c r="A31" s="251"/>
      <c r="B31" s="254"/>
      <c r="C31" s="254"/>
      <c r="D31" s="81"/>
      <c r="E31" s="81"/>
      <c r="F31" s="81"/>
      <c r="G31" s="81"/>
      <c r="H31" s="81"/>
      <c r="I31" s="81"/>
      <c r="J31" s="81"/>
      <c r="K31" s="81"/>
      <c r="L31" s="81"/>
      <c r="M31" s="81"/>
      <c r="N31" s="81"/>
      <c r="O31" s="81"/>
      <c r="P31" s="55">
        <v>2</v>
      </c>
      <c r="Q31" s="59" t="s">
        <v>248</v>
      </c>
      <c r="R31" s="55" t="str">
        <f t="shared" si="20"/>
        <v>Probabilidad</v>
      </c>
      <c r="S31" s="60" t="s">
        <v>94</v>
      </c>
      <c r="T31" s="60" t="s">
        <v>95</v>
      </c>
      <c r="U31" s="61" t="str">
        <f t="shared" si="5"/>
        <v>40%</v>
      </c>
      <c r="V31" s="60" t="s">
        <v>96</v>
      </c>
      <c r="W31" s="60" t="s">
        <v>97</v>
      </c>
      <c r="X31" s="60" t="s">
        <v>98</v>
      </c>
      <c r="Y31" s="62">
        <f t="shared" si="6"/>
        <v>0</v>
      </c>
      <c r="Z31" s="63" t="str">
        <f t="shared" si="7"/>
        <v>Muy Baja</v>
      </c>
      <c r="AA31" s="61">
        <f t="shared" si="8"/>
        <v>0</v>
      </c>
      <c r="AB31" s="63" t="str">
        <f t="shared" si="9"/>
        <v>Leve</v>
      </c>
      <c r="AC31" s="61">
        <f t="shared" si="10"/>
        <v>0</v>
      </c>
      <c r="AD31" s="64" t="str">
        <f t="shared" si="11"/>
        <v>Bajo</v>
      </c>
      <c r="AE31" s="60" t="s">
        <v>99</v>
      </c>
      <c r="AF31" s="65" t="s">
        <v>248</v>
      </c>
      <c r="AG31" s="54" t="s">
        <v>101</v>
      </c>
      <c r="AH31" s="66">
        <v>44652</v>
      </c>
      <c r="AI31" s="66">
        <v>44896</v>
      </c>
      <c r="AJ31" s="67" t="s">
        <v>249</v>
      </c>
      <c r="AK31" s="55">
        <v>2</v>
      </c>
      <c r="AL31" s="68" t="s">
        <v>250</v>
      </c>
      <c r="AM31" s="55">
        <v>2</v>
      </c>
      <c r="AN31" s="69" t="s">
        <v>104</v>
      </c>
      <c r="AO31" s="55">
        <v>2</v>
      </c>
      <c r="AP31" s="70" t="s">
        <v>105</v>
      </c>
      <c r="AQ31" s="85"/>
      <c r="AR31" s="97"/>
      <c r="AS31" s="72" t="s">
        <v>251</v>
      </c>
    </row>
    <row r="32" spans="1:60" ht="84" customHeight="1">
      <c r="A32" s="252"/>
      <c r="B32" s="255"/>
      <c r="C32" s="255"/>
      <c r="D32" s="82"/>
      <c r="E32" s="82"/>
      <c r="F32" s="82"/>
      <c r="G32" s="82"/>
      <c r="H32" s="82"/>
      <c r="I32" s="82"/>
      <c r="J32" s="82"/>
      <c r="K32" s="82"/>
      <c r="L32" s="82"/>
      <c r="M32" s="82"/>
      <c r="N32" s="82"/>
      <c r="O32" s="82"/>
      <c r="P32" s="55">
        <v>3</v>
      </c>
      <c r="Q32" s="98" t="s">
        <v>252</v>
      </c>
      <c r="R32" s="55" t="str">
        <f t="shared" si="20"/>
        <v>Probabilidad</v>
      </c>
      <c r="S32" s="60" t="s">
        <v>94</v>
      </c>
      <c r="T32" s="60" t="s">
        <v>95</v>
      </c>
      <c r="U32" s="61" t="str">
        <f t="shared" si="5"/>
        <v>40%</v>
      </c>
      <c r="V32" s="60" t="s">
        <v>96</v>
      </c>
      <c r="W32" s="60" t="s">
        <v>97</v>
      </c>
      <c r="X32" s="60" t="s">
        <v>98</v>
      </c>
      <c r="Y32" s="62">
        <f t="shared" si="6"/>
        <v>0</v>
      </c>
      <c r="Z32" s="63" t="str">
        <f t="shared" si="7"/>
        <v>Muy Baja</v>
      </c>
      <c r="AA32" s="61">
        <f t="shared" si="8"/>
        <v>0</v>
      </c>
      <c r="AB32" s="63" t="str">
        <f t="shared" si="9"/>
        <v>Leve</v>
      </c>
      <c r="AC32" s="61">
        <f t="shared" si="10"/>
        <v>0</v>
      </c>
      <c r="AD32" s="64" t="str">
        <f t="shared" si="11"/>
        <v>Bajo</v>
      </c>
      <c r="AE32" s="60" t="s">
        <v>99</v>
      </c>
      <c r="AF32" s="65" t="s">
        <v>252</v>
      </c>
      <c r="AG32" s="54" t="s">
        <v>101</v>
      </c>
      <c r="AH32" s="66">
        <v>44652</v>
      </c>
      <c r="AI32" s="66">
        <v>44896</v>
      </c>
      <c r="AJ32" s="67" t="s">
        <v>253</v>
      </c>
      <c r="AK32" s="55">
        <v>3</v>
      </c>
      <c r="AL32" s="68" t="s">
        <v>250</v>
      </c>
      <c r="AM32" s="55">
        <v>3</v>
      </c>
      <c r="AN32" s="69" t="s">
        <v>104</v>
      </c>
      <c r="AO32" s="55">
        <v>3</v>
      </c>
      <c r="AP32" s="70" t="s">
        <v>105</v>
      </c>
      <c r="AQ32" s="85"/>
      <c r="AR32" s="97"/>
      <c r="AS32" s="72" t="s">
        <v>254</v>
      </c>
    </row>
    <row r="33" spans="1:60" ht="241.5" customHeight="1">
      <c r="A33" s="250">
        <v>11</v>
      </c>
      <c r="B33" s="253" t="s">
        <v>255</v>
      </c>
      <c r="C33" s="253" t="s">
        <v>238</v>
      </c>
      <c r="D33" s="75" t="s">
        <v>256</v>
      </c>
      <c r="E33" s="75" t="s">
        <v>257</v>
      </c>
      <c r="F33" s="75" t="s">
        <v>258</v>
      </c>
      <c r="G33" s="75" t="s">
        <v>259</v>
      </c>
      <c r="H33" s="52">
        <v>10</v>
      </c>
      <c r="I33" s="76" t="str">
        <f>IF(H33&lt;=0,"",IF(H33&lt;=2,"Muy Baja",IF(H33&lt;=24,"Baja",IF(H33&lt;=500,"Media",IF(H33&lt;=5000,"Alta","Muy Alta")))))</f>
        <v>Baja</v>
      </c>
      <c r="J33" s="77">
        <f>IF(I33="","",IF(I33="Muy Baja",0.2,IF(I33="Baja",0.4,IF(I33="Media",0.6,IF(I33="Alta",0.8,IF(I33="Muy Alta",1,))))))</f>
        <v>0.4</v>
      </c>
      <c r="K33" s="77" t="s">
        <v>242</v>
      </c>
      <c r="L33" s="77" t="str">
        <f ca="1">IF(NOT(ISERROR(MATCH(K33,'Tabla Impacto'!$B$152:$B$154,0))),'Tabla Impacto'!$F$154&amp;"Por favor no seleccionar los criterios de impacto(Afectación Económica o presupuestal y Pérdida Reputacional)",K33)</f>
        <v xml:space="preserve">     Afectación menor a 10 SMLMV .</v>
      </c>
      <c r="M33" s="76" t="str">
        <f ca="1">IF(OR(L33='Tabla Impacto'!$C$11,L33='Tabla Impacto'!$D$11),"Leve",IF(OR(L33='Tabla Impacto'!$C$12,L33='Tabla Impacto'!$D$12),"Menor",IF(OR(L33='Tabla Impacto'!$C$13,L33='Tabla Impacto'!$D$13),"Moderado",IF(OR(L45='Tabla Impacto'!$C$14,L33='Tabla Impacto'!$D$14),"Mayor",IF(OR(L33='Tabla Impacto'!$C$15,#REF!='Tabla Impacto'!$D$15),"Catastrófico","")))))</f>
        <v>Leve</v>
      </c>
      <c r="N33" s="77">
        <f ca="1">IF(M33="","",IF(M33="Leve",0.2,IF(M33="Menor",0.4,IF(M33="Moderado",0.6,IF(M33="Mayor",0.8,IF(M33="Catastrófico",1,))))))</f>
        <v>0.2</v>
      </c>
      <c r="O33" s="78" t="str">
        <f ca="1">IF(OR(AND(I33="Muy Baja",M33="Leve"),AND(I33="Muy Baja",M33="Menor"),AND(I33="Baja",M33="Leve")),"Bajo",IF(OR(AND(I33="Muy baja",M33="Moderado"),AND(I33="Baja",M33="Menor"),AND(I33="Baja",M33="Moderado"),AND(I33="Media",M33="Leve"),AND(I33="Media",M33="Menor"),AND(I33="Media",M33="Moderado"),AND(I33="Alta",M33="Leve"),AND(I33="Alta",M33="Menor")),"Moderado",IF(OR(AND(I33="Muy Baja",M33="Mayor"),AND(I33="Baja",M33="Mayor"),AND(I33="Media",M33="Mayor"),AND(I33="Alta",M33="Moderado"),AND(I33="Alta",M33="Mayor"),AND(I33="Muy Alta",M33="Leve"),AND(I33="Muy Alta",M33="Menor"),AND(I33="Muy Alta",M33="Moderado"),AND(I33="Muy Alta",M33="Mayor")),"Alto",IF(OR(AND(I33="Muy Baja",M33="Catastrófico"),AND(I33="Baja",M33="Catastrófico"),AND(I33="Media",M33="Catastrófico"),AND(I33="Alta",M33="Catastrófico"),AND(I33="Muy Alta",M33="Catastrófico")),"Extremo",""))))</f>
        <v>Bajo</v>
      </c>
      <c r="P33" s="55">
        <v>1</v>
      </c>
      <c r="Q33" s="59" t="s">
        <v>260</v>
      </c>
      <c r="R33" s="55" t="str">
        <f t="shared" si="20"/>
        <v>Probabilidad</v>
      </c>
      <c r="S33" s="60" t="s">
        <v>94</v>
      </c>
      <c r="T33" s="60" t="s">
        <v>95</v>
      </c>
      <c r="U33" s="61" t="str">
        <f t="shared" si="5"/>
        <v>40%</v>
      </c>
      <c r="V33" s="60" t="s">
        <v>96</v>
      </c>
      <c r="W33" s="60" t="s">
        <v>97</v>
      </c>
      <c r="X33" s="60" t="s">
        <v>98</v>
      </c>
      <c r="Y33" s="62">
        <f t="shared" si="6"/>
        <v>0.24</v>
      </c>
      <c r="Z33" s="63" t="str">
        <f t="shared" si="7"/>
        <v>Baja</v>
      </c>
      <c r="AA33" s="61">
        <f t="shared" si="8"/>
        <v>0.24</v>
      </c>
      <c r="AB33" s="63" t="str">
        <f t="shared" ca="1" si="9"/>
        <v>Leve</v>
      </c>
      <c r="AC33" s="61">
        <f t="shared" ca="1" si="10"/>
        <v>0.2</v>
      </c>
      <c r="AD33" s="64" t="str">
        <f t="shared" ca="1" si="11"/>
        <v>Bajo</v>
      </c>
      <c r="AE33" s="60" t="s">
        <v>99</v>
      </c>
      <c r="AF33" s="65" t="s">
        <v>260</v>
      </c>
      <c r="AG33" s="54" t="s">
        <v>101</v>
      </c>
      <c r="AH33" s="66">
        <v>44652</v>
      </c>
      <c r="AI33" s="66">
        <v>44896</v>
      </c>
      <c r="AJ33" s="67" t="s">
        <v>261</v>
      </c>
      <c r="AK33" s="55">
        <v>1</v>
      </c>
      <c r="AL33" s="59" t="s">
        <v>262</v>
      </c>
      <c r="AM33" s="55">
        <v>1</v>
      </c>
      <c r="AN33" s="69" t="s">
        <v>104</v>
      </c>
      <c r="AO33" s="55">
        <v>1</v>
      </c>
      <c r="AP33" s="70" t="s">
        <v>105</v>
      </c>
      <c r="AQ33" s="211" t="s">
        <v>532</v>
      </c>
      <c r="AR33" s="96"/>
      <c r="AS33" s="72" t="s">
        <v>149</v>
      </c>
    </row>
    <row r="34" spans="1:60" ht="151.5" customHeight="1">
      <c r="A34" s="251"/>
      <c r="B34" s="254"/>
      <c r="C34" s="254"/>
      <c r="D34" s="81"/>
      <c r="E34" s="81"/>
      <c r="F34" s="81"/>
      <c r="G34" s="81"/>
      <c r="H34" s="81"/>
      <c r="I34" s="81"/>
      <c r="J34" s="81"/>
      <c r="K34" s="81"/>
      <c r="L34" s="81"/>
      <c r="M34" s="81"/>
      <c r="N34" s="81"/>
      <c r="O34" s="81"/>
      <c r="P34" s="55">
        <v>2</v>
      </c>
      <c r="Q34" s="59" t="s">
        <v>263</v>
      </c>
      <c r="R34" s="55" t="str">
        <f t="shared" si="20"/>
        <v>Probabilidad</v>
      </c>
      <c r="S34" s="60" t="s">
        <v>94</v>
      </c>
      <c r="T34" s="60" t="s">
        <v>95</v>
      </c>
      <c r="U34" s="61" t="str">
        <f t="shared" si="5"/>
        <v>40%</v>
      </c>
      <c r="V34" s="60" t="s">
        <v>96</v>
      </c>
      <c r="W34" s="60" t="s">
        <v>97</v>
      </c>
      <c r="X34" s="60" t="s">
        <v>98</v>
      </c>
      <c r="Y34" s="62">
        <f t="shared" si="6"/>
        <v>0</v>
      </c>
      <c r="Z34" s="63" t="str">
        <f t="shared" si="7"/>
        <v>Muy Baja</v>
      </c>
      <c r="AA34" s="61">
        <f t="shared" si="8"/>
        <v>0</v>
      </c>
      <c r="AB34" s="63" t="str">
        <f t="shared" si="9"/>
        <v>Leve</v>
      </c>
      <c r="AC34" s="61">
        <f t="shared" si="10"/>
        <v>0</v>
      </c>
      <c r="AD34" s="64" t="str">
        <f t="shared" si="11"/>
        <v>Bajo</v>
      </c>
      <c r="AE34" s="60" t="s">
        <v>99</v>
      </c>
      <c r="AF34" s="65" t="s">
        <v>263</v>
      </c>
      <c r="AG34" s="55" t="s">
        <v>159</v>
      </c>
      <c r="AH34" s="66">
        <v>44652</v>
      </c>
      <c r="AI34" s="66">
        <v>44896</v>
      </c>
      <c r="AJ34" s="67" t="s">
        <v>264</v>
      </c>
      <c r="AK34" s="55">
        <v>2</v>
      </c>
      <c r="AL34" s="59" t="s">
        <v>265</v>
      </c>
      <c r="AM34" s="55">
        <v>2</v>
      </c>
      <c r="AN34" s="69" t="s">
        <v>104</v>
      </c>
      <c r="AO34" s="55">
        <v>2</v>
      </c>
      <c r="AP34" s="70" t="s">
        <v>105</v>
      </c>
      <c r="AQ34" s="96" t="s">
        <v>266</v>
      </c>
      <c r="AR34" s="96" t="s">
        <v>267</v>
      </c>
      <c r="AS34" s="72" t="s">
        <v>268</v>
      </c>
    </row>
    <row r="35" spans="1:60" ht="56.25" customHeight="1">
      <c r="A35" s="252"/>
      <c r="B35" s="255"/>
      <c r="C35" s="255"/>
      <c r="D35" s="82"/>
      <c r="E35" s="82"/>
      <c r="F35" s="82"/>
      <c r="G35" s="82"/>
      <c r="H35" s="82"/>
      <c r="I35" s="82"/>
      <c r="J35" s="82"/>
      <c r="K35" s="82"/>
      <c r="L35" s="82"/>
      <c r="M35" s="82"/>
      <c r="N35" s="82"/>
      <c r="O35" s="82"/>
      <c r="P35" s="55">
        <v>3</v>
      </c>
      <c r="Q35" s="59" t="s">
        <v>269</v>
      </c>
      <c r="R35" s="55" t="str">
        <f t="shared" si="20"/>
        <v>Probabilidad</v>
      </c>
      <c r="S35" s="60" t="s">
        <v>130</v>
      </c>
      <c r="T35" s="60" t="s">
        <v>95</v>
      </c>
      <c r="U35" s="61" t="str">
        <f t="shared" si="5"/>
        <v>30%</v>
      </c>
      <c r="V35" s="60" t="s">
        <v>96</v>
      </c>
      <c r="W35" s="60" t="s">
        <v>97</v>
      </c>
      <c r="X35" s="60" t="s">
        <v>98</v>
      </c>
      <c r="Y35" s="62">
        <f t="shared" si="6"/>
        <v>0</v>
      </c>
      <c r="Z35" s="63" t="str">
        <f t="shared" si="7"/>
        <v>Muy Baja</v>
      </c>
      <c r="AA35" s="61">
        <f t="shared" si="8"/>
        <v>0</v>
      </c>
      <c r="AB35" s="63" t="str">
        <f t="shared" si="9"/>
        <v>Leve</v>
      </c>
      <c r="AC35" s="61">
        <f t="shared" si="10"/>
        <v>0</v>
      </c>
      <c r="AD35" s="64" t="str">
        <f t="shared" si="11"/>
        <v>Bajo</v>
      </c>
      <c r="AE35" s="60" t="s">
        <v>99</v>
      </c>
      <c r="AF35" s="65" t="s">
        <v>269</v>
      </c>
      <c r="AG35" s="55" t="s">
        <v>101</v>
      </c>
      <c r="AH35" s="66">
        <v>44652</v>
      </c>
      <c r="AI35" s="66">
        <v>44896</v>
      </c>
      <c r="AJ35" s="67" t="s">
        <v>270</v>
      </c>
      <c r="AK35" s="55">
        <v>3</v>
      </c>
      <c r="AL35" s="59" t="s">
        <v>265</v>
      </c>
      <c r="AM35" s="55">
        <v>3</v>
      </c>
      <c r="AN35" s="69" t="s">
        <v>104</v>
      </c>
      <c r="AO35" s="55">
        <v>3</v>
      </c>
      <c r="AP35" s="70" t="s">
        <v>105</v>
      </c>
      <c r="AQ35" s="99" t="s">
        <v>271</v>
      </c>
      <c r="AR35" s="85"/>
      <c r="AS35" s="74" t="s">
        <v>272</v>
      </c>
    </row>
    <row r="36" spans="1:60" ht="63.75" customHeight="1">
      <c r="A36" s="250">
        <v>12</v>
      </c>
      <c r="B36" s="253" t="s">
        <v>255</v>
      </c>
      <c r="C36" s="253" t="s">
        <v>238</v>
      </c>
      <c r="D36" s="75" t="s">
        <v>273</v>
      </c>
      <c r="E36" s="75" t="s">
        <v>274</v>
      </c>
      <c r="F36" s="75" t="s">
        <v>275</v>
      </c>
      <c r="G36" s="75" t="s">
        <v>259</v>
      </c>
      <c r="H36" s="52">
        <v>365</v>
      </c>
      <c r="I36" s="76" t="str">
        <f>IF(H36&lt;=0,"",IF(H36&lt;=2,"Muy Baja",IF(H36&lt;=24,"Baja",IF(H36&lt;=500,"Media",IF(H36&lt;=5000,"Alta","Muy Alta")))))</f>
        <v>Media</v>
      </c>
      <c r="J36" s="77">
        <f>IF(I36="","",IF(I36="Muy Baja",0.2,IF(I36="Baja",0.4,IF(I36="Media",0.6,IF(I36="Alta",0.8,IF(I36="Muy Alta",1,))))))</f>
        <v>0.6</v>
      </c>
      <c r="K36" s="77" t="s">
        <v>276</v>
      </c>
      <c r="L36" s="77" t="str">
        <f ca="1">IF(NOT(ISERROR(MATCH(K36,'Tabla Impacto'!$B$152:$B$154,0))),'Tabla Impacto'!$F$154&amp;"Por favor no seleccionar los criterios de impacto(Afectación Económica o presupuestal y Pérdida Reputacional)",K36)</f>
        <v xml:space="preserve">     Entre 50 y 100 SMLMV </v>
      </c>
      <c r="M36" s="76" t="str">
        <f ca="1">IF(OR(L36='Tabla Impacto'!$C$11,L36='Tabla Impacto'!$D$11),"Leve",IF(OR(L36='Tabla Impacto'!$C$12,L36='Tabla Impacto'!$D$12),"Menor",IF(OR(L36='Tabla Impacto'!$C$13,L36='Tabla Impacto'!$D$13),"Moderado",IF(OR(#REF!='Tabla Impacto'!$C$14,L36='Tabla Impacto'!$D$14),"Mayor",IF(OR(L36='Tabla Impacto'!$C$15,#REF!='Tabla Impacto'!$D$15),"Catastrófico","")))))</f>
        <v>Moderado</v>
      </c>
      <c r="N36" s="77">
        <f ca="1">IF(M36="","",IF(M36="Leve",0.2,IF(M36="Menor",0.4,IF(M36="Moderado",0.6,IF(M36="Mayor",0.8,IF(M36="Catastrófico",1,))))))</f>
        <v>0.6</v>
      </c>
      <c r="O36" s="78" t="str">
        <f ca="1">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Moderado</v>
      </c>
      <c r="P36" s="55">
        <v>1</v>
      </c>
      <c r="Q36" s="59" t="s">
        <v>277</v>
      </c>
      <c r="R36" s="55" t="str">
        <f t="shared" si="20"/>
        <v>Probabilidad</v>
      </c>
      <c r="S36" s="60" t="s">
        <v>130</v>
      </c>
      <c r="T36" s="60" t="s">
        <v>95</v>
      </c>
      <c r="U36" s="61" t="str">
        <f t="shared" si="5"/>
        <v>30%</v>
      </c>
      <c r="V36" s="60" t="s">
        <v>96</v>
      </c>
      <c r="W36" s="60" t="s">
        <v>97</v>
      </c>
      <c r="X36" s="60" t="s">
        <v>98</v>
      </c>
      <c r="Y36" s="62">
        <f t="shared" si="6"/>
        <v>0.42</v>
      </c>
      <c r="Z36" s="63" t="str">
        <f t="shared" si="7"/>
        <v>Media</v>
      </c>
      <c r="AA36" s="61">
        <f t="shared" si="8"/>
        <v>0.42</v>
      </c>
      <c r="AB36" s="63" t="str">
        <f t="shared" ca="1" si="9"/>
        <v>Moderado</v>
      </c>
      <c r="AC36" s="61">
        <f t="shared" ca="1" si="10"/>
        <v>0.6</v>
      </c>
      <c r="AD36" s="64" t="str">
        <f t="shared" ca="1" si="11"/>
        <v>Moderado</v>
      </c>
      <c r="AE36" s="60" t="s">
        <v>99</v>
      </c>
      <c r="AF36" s="65" t="s">
        <v>277</v>
      </c>
      <c r="AG36" s="54" t="s">
        <v>198</v>
      </c>
      <c r="AH36" s="66">
        <v>44652</v>
      </c>
      <c r="AI36" s="66">
        <v>44896</v>
      </c>
      <c r="AJ36" s="67" t="s">
        <v>278</v>
      </c>
      <c r="AK36" s="55">
        <v>1</v>
      </c>
      <c r="AL36" s="59" t="s">
        <v>279</v>
      </c>
      <c r="AM36" s="55">
        <v>1</v>
      </c>
      <c r="AN36" s="69" t="s">
        <v>104</v>
      </c>
      <c r="AO36" s="55">
        <v>1</v>
      </c>
      <c r="AP36" s="70" t="s">
        <v>105</v>
      </c>
      <c r="AQ36" s="79" t="s">
        <v>280</v>
      </c>
      <c r="AR36" s="72" t="s">
        <v>281</v>
      </c>
      <c r="AS36" s="72" t="s">
        <v>268</v>
      </c>
    </row>
    <row r="37" spans="1:60" ht="66" customHeight="1">
      <c r="A37" s="251"/>
      <c r="B37" s="254"/>
      <c r="C37" s="254"/>
      <c r="D37" s="81"/>
      <c r="E37" s="81"/>
      <c r="F37" s="81"/>
      <c r="G37" s="81"/>
      <c r="H37" s="81"/>
      <c r="I37" s="81"/>
      <c r="J37" s="81"/>
      <c r="K37" s="81"/>
      <c r="L37" s="81"/>
      <c r="M37" s="81"/>
      <c r="N37" s="81"/>
      <c r="O37" s="81"/>
      <c r="P37" s="55">
        <v>2</v>
      </c>
      <c r="Q37" s="59" t="s">
        <v>282</v>
      </c>
      <c r="R37" s="55" t="str">
        <f t="shared" si="20"/>
        <v>Probabilidad</v>
      </c>
      <c r="S37" s="60" t="s">
        <v>94</v>
      </c>
      <c r="T37" s="60" t="s">
        <v>95</v>
      </c>
      <c r="U37" s="61" t="str">
        <f t="shared" si="5"/>
        <v>40%</v>
      </c>
      <c r="V37" s="60" t="s">
        <v>96</v>
      </c>
      <c r="W37" s="60" t="s">
        <v>97</v>
      </c>
      <c r="X37" s="60" t="s">
        <v>98</v>
      </c>
      <c r="Y37" s="62">
        <f t="shared" si="6"/>
        <v>0</v>
      </c>
      <c r="Z37" s="63" t="str">
        <f t="shared" si="7"/>
        <v>Muy Baja</v>
      </c>
      <c r="AA37" s="61">
        <f t="shared" si="8"/>
        <v>0</v>
      </c>
      <c r="AB37" s="63" t="str">
        <f t="shared" si="9"/>
        <v>Leve</v>
      </c>
      <c r="AC37" s="61">
        <f t="shared" si="10"/>
        <v>0</v>
      </c>
      <c r="AD37" s="64" t="str">
        <f t="shared" si="11"/>
        <v>Bajo</v>
      </c>
      <c r="AE37" s="60" t="s">
        <v>99</v>
      </c>
      <c r="AF37" s="65" t="s">
        <v>282</v>
      </c>
      <c r="AG37" s="55" t="s">
        <v>101</v>
      </c>
      <c r="AH37" s="66">
        <v>44652</v>
      </c>
      <c r="AI37" s="66">
        <v>44896</v>
      </c>
      <c r="AJ37" s="67" t="s">
        <v>283</v>
      </c>
      <c r="AK37" s="55">
        <v>2</v>
      </c>
      <c r="AL37" s="59" t="s">
        <v>265</v>
      </c>
      <c r="AM37" s="55">
        <v>2</v>
      </c>
      <c r="AN37" s="69" t="s">
        <v>104</v>
      </c>
      <c r="AO37" s="55">
        <v>2</v>
      </c>
      <c r="AP37" s="70" t="s">
        <v>105</v>
      </c>
      <c r="AQ37" s="85"/>
      <c r="AR37" s="72"/>
      <c r="AS37" s="72" t="s">
        <v>284</v>
      </c>
    </row>
    <row r="38" spans="1:60" ht="63.75" customHeight="1">
      <c r="A38" s="252"/>
      <c r="B38" s="255"/>
      <c r="C38" s="255"/>
      <c r="D38" s="82"/>
      <c r="E38" s="82"/>
      <c r="F38" s="82"/>
      <c r="G38" s="82"/>
      <c r="H38" s="82"/>
      <c r="I38" s="82"/>
      <c r="J38" s="82"/>
      <c r="K38" s="82"/>
      <c r="L38" s="82"/>
      <c r="M38" s="82"/>
      <c r="N38" s="82"/>
      <c r="O38" s="82"/>
      <c r="P38" s="55">
        <v>3</v>
      </c>
      <c r="Q38" s="59" t="s">
        <v>285</v>
      </c>
      <c r="R38" s="55" t="str">
        <f t="shared" si="20"/>
        <v>Probabilidad</v>
      </c>
      <c r="S38" s="60" t="s">
        <v>94</v>
      </c>
      <c r="T38" s="60" t="s">
        <v>95</v>
      </c>
      <c r="U38" s="61" t="str">
        <f t="shared" si="5"/>
        <v>40%</v>
      </c>
      <c r="V38" s="60" t="s">
        <v>96</v>
      </c>
      <c r="W38" s="60" t="s">
        <v>97</v>
      </c>
      <c r="X38" s="60" t="s">
        <v>98</v>
      </c>
      <c r="Y38" s="62">
        <f t="shared" si="6"/>
        <v>0</v>
      </c>
      <c r="Z38" s="63" t="str">
        <f t="shared" si="7"/>
        <v>Muy Baja</v>
      </c>
      <c r="AA38" s="61">
        <f t="shared" si="8"/>
        <v>0</v>
      </c>
      <c r="AB38" s="63" t="str">
        <f t="shared" si="9"/>
        <v>Leve</v>
      </c>
      <c r="AC38" s="61">
        <f t="shared" si="10"/>
        <v>0</v>
      </c>
      <c r="AD38" s="64" t="str">
        <f t="shared" si="11"/>
        <v>Bajo</v>
      </c>
      <c r="AE38" s="60" t="s">
        <v>99</v>
      </c>
      <c r="AF38" s="65" t="s">
        <v>285</v>
      </c>
      <c r="AG38" s="55" t="s">
        <v>101</v>
      </c>
      <c r="AH38" s="66">
        <v>44652</v>
      </c>
      <c r="AI38" s="66">
        <v>44896</v>
      </c>
      <c r="AJ38" s="67" t="s">
        <v>286</v>
      </c>
      <c r="AK38" s="55">
        <v>3</v>
      </c>
      <c r="AL38" s="59" t="s">
        <v>265</v>
      </c>
      <c r="AM38" s="55">
        <v>3</v>
      </c>
      <c r="AN38" s="69" t="s">
        <v>104</v>
      </c>
      <c r="AO38" s="55">
        <v>3</v>
      </c>
      <c r="AP38" s="70" t="s">
        <v>105</v>
      </c>
      <c r="AQ38" s="85"/>
      <c r="AR38" s="72"/>
      <c r="AS38" s="72" t="s">
        <v>284</v>
      </c>
    </row>
    <row r="39" spans="1:60" ht="109.5" customHeight="1">
      <c r="A39" s="250">
        <v>13</v>
      </c>
      <c r="B39" s="253" t="s">
        <v>287</v>
      </c>
      <c r="C39" s="253" t="s">
        <v>87</v>
      </c>
      <c r="D39" s="75" t="s">
        <v>288</v>
      </c>
      <c r="E39" s="75" t="s">
        <v>289</v>
      </c>
      <c r="F39" s="75" t="s">
        <v>290</v>
      </c>
      <c r="G39" s="75" t="s">
        <v>91</v>
      </c>
      <c r="H39" s="52">
        <v>365</v>
      </c>
      <c r="I39" s="76" t="str">
        <f>IF(H39&lt;=0,"",IF(H39&lt;=2,"Muy Baja",IF(H39&lt;=24,"Baja",IF(H39&lt;=500,"Media",IF(H39&lt;=5000,"Alta","Muy Alta")))))</f>
        <v>Media</v>
      </c>
      <c r="J39" s="77">
        <f>IF(I39="","",IF(I39="Muy Baja",0.2,IF(I39="Baja",0.4,IF(I39="Media",0.6,IF(I39="Alta",0.8,IF(I39="Muy Alta",1,))))))</f>
        <v>0.6</v>
      </c>
      <c r="K39" s="77" t="s">
        <v>276</v>
      </c>
      <c r="L39" s="77" t="str">
        <f ca="1">IF(NOT(ISERROR(MATCH(K39,'Tabla Impacto'!$B$152:$B$154,0))),'Tabla Impacto'!$F$154&amp;"Por favor no seleccionar los criterios de impacto(Afectación Económica o presupuestal y Pérdida Reputacional)",K39)</f>
        <v xml:space="preserve">     Entre 50 y 100 SMLMV </v>
      </c>
      <c r="M39" s="76" t="str">
        <f ca="1">IF(OR(L39='Tabla Impacto'!$C$11,L39='Tabla Impacto'!$D$11),"Leve",IF(OR(L39='Tabla Impacto'!$C$12,L39='Tabla Impacto'!$D$12),"Menor",IF(OR(L39='Tabla Impacto'!$C$13,L39='Tabla Impacto'!$D$13),"Moderado",IF(OR(L39='Tabla Impacto'!$C$14,L39='Tabla Impacto'!$D$14),"Mayor",IF(OR(L39='Tabla Impacto'!$C$15,L39='Tabla Impacto'!$D$15),"Catastrófico","")))))</f>
        <v>Moderado</v>
      </c>
      <c r="N39" s="77">
        <f ca="1">IF(M39="","",IF(M39="Leve",0.2,IF(M39="Menor",0.4,IF(M39="Moderado",0.6,IF(M39="Mayor",0.8,IF(M39="Catastrófico",1,))))))</f>
        <v>0.6</v>
      </c>
      <c r="O39" s="78" t="str">
        <f ca="1">IF(OR(AND(I39="Muy Baja",M39="Leve"),AND(I39="Muy Baja",M39="Menor"),AND(I39="Baja",M39="Leve")),"Bajo",IF(OR(AND(I39="Muy baja",M39="Moderado"),AND(I39="Baja",M39="Menor"),AND(I39="Baja",M39="Moderado"),AND(I39="Media",M39="Leve"),AND(I39="Media",M39="Menor"),AND(I39="Media",M39="Moderado"),AND(I39="Alta",M39="Leve"),AND(I39="Alta",M39="Menor")),"Moderado",IF(OR(AND(I39="Muy Baja",M39="Mayor"),AND(I39="Baja",M39="Mayor"),AND(I39="Media",M39="Mayor"),AND(I39="Alta",M39="Moderado"),AND(I39="Alta",M39="Mayor"),AND(I39="Muy Alta",M39="Leve"),AND(I39="Muy Alta",M39="Menor"),AND(I39="Muy Alta",M39="Moderado"),AND(I39="Muy Alta",M39="Mayor")),"Alto",IF(OR(AND(I39="Muy Baja",M39="Catastrófico"),AND(I39="Baja",M39="Catastrófico"),AND(I39="Media",M39="Catastrófico"),AND(I39="Alta",M39="Catastrófico"),AND(I39="Muy Alta",M39="Catastrófico")),"Extremo",""))))</f>
        <v>Moderado</v>
      </c>
      <c r="P39" s="55">
        <v>1</v>
      </c>
      <c r="Q39" s="59" t="s">
        <v>291</v>
      </c>
      <c r="R39" s="55" t="str">
        <f t="shared" si="20"/>
        <v>Probabilidad</v>
      </c>
      <c r="S39" s="60" t="s">
        <v>94</v>
      </c>
      <c r="T39" s="60" t="s">
        <v>95</v>
      </c>
      <c r="U39" s="61" t="str">
        <f t="shared" si="5"/>
        <v>40%</v>
      </c>
      <c r="V39" s="60" t="s">
        <v>96</v>
      </c>
      <c r="W39" s="60" t="s">
        <v>97</v>
      </c>
      <c r="X39" s="60" t="s">
        <v>98</v>
      </c>
      <c r="Y39" s="62">
        <f t="shared" si="6"/>
        <v>0.36</v>
      </c>
      <c r="Z39" s="63" t="str">
        <f t="shared" si="7"/>
        <v>Baja</v>
      </c>
      <c r="AA39" s="61">
        <f t="shared" si="8"/>
        <v>0.36</v>
      </c>
      <c r="AB39" s="63" t="str">
        <f t="shared" ca="1" si="9"/>
        <v>Moderado</v>
      </c>
      <c r="AC39" s="61">
        <f t="shared" ca="1" si="10"/>
        <v>0.6</v>
      </c>
      <c r="AD39" s="64" t="str">
        <f t="shared" ca="1" si="11"/>
        <v>Moderado</v>
      </c>
      <c r="AE39" s="60" t="s">
        <v>99</v>
      </c>
      <c r="AF39" s="65" t="s">
        <v>292</v>
      </c>
      <c r="AG39" s="54" t="s">
        <v>293</v>
      </c>
      <c r="AH39" s="66">
        <v>44652</v>
      </c>
      <c r="AI39" s="66">
        <v>44896</v>
      </c>
      <c r="AJ39" s="67" t="s">
        <v>294</v>
      </c>
      <c r="AK39" s="55">
        <v>1</v>
      </c>
      <c r="AL39" s="59" t="s">
        <v>295</v>
      </c>
      <c r="AM39" s="55">
        <v>1</v>
      </c>
      <c r="AN39" s="69" t="s">
        <v>104</v>
      </c>
      <c r="AO39" s="55">
        <v>1</v>
      </c>
      <c r="AP39" s="70" t="s">
        <v>105</v>
      </c>
      <c r="AQ39" s="72" t="s">
        <v>296</v>
      </c>
      <c r="AR39" s="72" t="s">
        <v>297</v>
      </c>
      <c r="AS39" s="72" t="s">
        <v>268</v>
      </c>
    </row>
    <row r="40" spans="1:60" ht="46.5" customHeight="1">
      <c r="A40" s="251"/>
      <c r="B40" s="254"/>
      <c r="C40" s="254"/>
      <c r="D40" s="81"/>
      <c r="E40" s="81"/>
      <c r="F40" s="81"/>
      <c r="G40" s="81"/>
      <c r="H40" s="81"/>
      <c r="I40" s="81"/>
      <c r="J40" s="81"/>
      <c r="K40" s="81"/>
      <c r="L40" s="81"/>
      <c r="M40" s="81"/>
      <c r="N40" s="81"/>
      <c r="O40" s="81"/>
      <c r="P40" s="55">
        <v>2</v>
      </c>
      <c r="Q40" s="59" t="s">
        <v>298</v>
      </c>
      <c r="R40" s="55" t="str">
        <f t="shared" si="20"/>
        <v>Probabilidad</v>
      </c>
      <c r="S40" s="60" t="s">
        <v>94</v>
      </c>
      <c r="T40" s="60" t="s">
        <v>95</v>
      </c>
      <c r="U40" s="61" t="str">
        <f t="shared" si="5"/>
        <v>40%</v>
      </c>
      <c r="V40" s="60" t="s">
        <v>96</v>
      </c>
      <c r="W40" s="60" t="s">
        <v>97</v>
      </c>
      <c r="X40" s="60" t="s">
        <v>98</v>
      </c>
      <c r="Y40" s="62">
        <f t="shared" si="6"/>
        <v>0</v>
      </c>
      <c r="Z40" s="63" t="str">
        <f t="shared" si="7"/>
        <v>Muy Baja</v>
      </c>
      <c r="AA40" s="61">
        <f t="shared" si="8"/>
        <v>0</v>
      </c>
      <c r="AB40" s="63" t="str">
        <f t="shared" si="9"/>
        <v>Leve</v>
      </c>
      <c r="AC40" s="61">
        <f t="shared" si="10"/>
        <v>0</v>
      </c>
      <c r="AD40" s="64" t="str">
        <f t="shared" si="11"/>
        <v>Bajo</v>
      </c>
      <c r="AE40" s="60" t="s">
        <v>99</v>
      </c>
      <c r="AF40" s="65" t="s">
        <v>298</v>
      </c>
      <c r="AG40" s="55" t="s">
        <v>101</v>
      </c>
      <c r="AH40" s="66">
        <v>44652</v>
      </c>
      <c r="AI40" s="66">
        <v>44896</v>
      </c>
      <c r="AJ40" s="67" t="s">
        <v>299</v>
      </c>
      <c r="AK40" s="55">
        <v>2</v>
      </c>
      <c r="AL40" s="59" t="s">
        <v>300</v>
      </c>
      <c r="AM40" s="55">
        <v>2</v>
      </c>
      <c r="AN40" s="69" t="s">
        <v>104</v>
      </c>
      <c r="AO40" s="55">
        <v>2</v>
      </c>
      <c r="AP40" s="70" t="s">
        <v>105</v>
      </c>
      <c r="AQ40" s="85"/>
      <c r="AR40" s="85"/>
      <c r="AS40" s="72" t="s">
        <v>284</v>
      </c>
    </row>
    <row r="41" spans="1:60" ht="46.5" customHeight="1">
      <c r="A41" s="252"/>
      <c r="B41" s="255"/>
      <c r="C41" s="255"/>
      <c r="D41" s="82"/>
      <c r="E41" s="82"/>
      <c r="F41" s="82"/>
      <c r="G41" s="82"/>
      <c r="H41" s="82"/>
      <c r="I41" s="82"/>
      <c r="J41" s="82"/>
      <c r="K41" s="82"/>
      <c r="L41" s="82"/>
      <c r="M41" s="82"/>
      <c r="N41" s="82"/>
      <c r="O41" s="82"/>
      <c r="P41" s="55">
        <v>3</v>
      </c>
      <c r="Q41" s="59" t="s">
        <v>301</v>
      </c>
      <c r="R41" s="55" t="str">
        <f t="shared" si="20"/>
        <v>Probabilidad</v>
      </c>
      <c r="S41" s="60" t="s">
        <v>130</v>
      </c>
      <c r="T41" s="60" t="s">
        <v>95</v>
      </c>
      <c r="U41" s="61" t="str">
        <f t="shared" si="5"/>
        <v>30%</v>
      </c>
      <c r="V41" s="60" t="s">
        <v>96</v>
      </c>
      <c r="W41" s="60" t="s">
        <v>97</v>
      </c>
      <c r="X41" s="60" t="s">
        <v>98</v>
      </c>
      <c r="Y41" s="62">
        <f t="shared" si="6"/>
        <v>0</v>
      </c>
      <c r="Z41" s="63" t="str">
        <f t="shared" si="7"/>
        <v>Muy Baja</v>
      </c>
      <c r="AA41" s="61">
        <f t="shared" si="8"/>
        <v>0</v>
      </c>
      <c r="AB41" s="63" t="str">
        <f t="shared" si="9"/>
        <v>Leve</v>
      </c>
      <c r="AC41" s="61">
        <f t="shared" si="10"/>
        <v>0</v>
      </c>
      <c r="AD41" s="64" t="str">
        <f t="shared" si="11"/>
        <v>Bajo</v>
      </c>
      <c r="AE41" s="60" t="s">
        <v>99</v>
      </c>
      <c r="AF41" s="65" t="s">
        <v>301</v>
      </c>
      <c r="AG41" s="55" t="s">
        <v>101</v>
      </c>
      <c r="AH41" s="66">
        <v>44652</v>
      </c>
      <c r="AI41" s="66">
        <v>44896</v>
      </c>
      <c r="AJ41" s="67" t="s">
        <v>294</v>
      </c>
      <c r="AK41" s="55">
        <v>3</v>
      </c>
      <c r="AL41" s="59" t="s">
        <v>300</v>
      </c>
      <c r="AM41" s="55">
        <v>3</v>
      </c>
      <c r="AN41" s="69" t="s">
        <v>104</v>
      </c>
      <c r="AO41" s="55">
        <v>3</v>
      </c>
      <c r="AP41" s="70" t="s">
        <v>105</v>
      </c>
      <c r="AQ41" s="85"/>
      <c r="AR41" s="85"/>
      <c r="AS41" s="72" t="s">
        <v>284</v>
      </c>
    </row>
    <row r="42" spans="1:60" ht="67.5" customHeight="1">
      <c r="A42" s="250">
        <v>14</v>
      </c>
      <c r="B42" s="253" t="s">
        <v>287</v>
      </c>
      <c r="C42" s="253" t="s">
        <v>87</v>
      </c>
      <c r="D42" s="75" t="s">
        <v>302</v>
      </c>
      <c r="E42" s="75" t="s">
        <v>303</v>
      </c>
      <c r="F42" s="75" t="s">
        <v>304</v>
      </c>
      <c r="G42" s="75" t="s">
        <v>91</v>
      </c>
      <c r="H42" s="52">
        <v>12</v>
      </c>
      <c r="I42" s="76" t="str">
        <f>IF(H42&lt;=0,"",IF(H42&lt;=2,"Muy Baja",IF(H42&lt;=24,"Baja",IF(H42&lt;=500,"Media",IF(H42&lt;=5000,"Alta","Muy Alta")))))</f>
        <v>Baja</v>
      </c>
      <c r="J42" s="77">
        <f>IF(I42="","",IF(I42="Muy Baja",0.2,IF(I42="Baja",0.4,IF(I42="Media",0.6,IF(I42="Alta",0.8,IF(I42="Muy Alta",1,))))))</f>
        <v>0.4</v>
      </c>
      <c r="K42" s="77" t="s">
        <v>242</v>
      </c>
      <c r="L42" s="77" t="str">
        <f ca="1">IF(NOT(ISERROR(MATCH(K42,'Tabla Impacto'!$B$152:$B$154,0))),'Tabla Impacto'!$F$154&amp;"Por favor no seleccionar los criterios de impacto(Afectación Económica o presupuestal y Pérdida Reputacional)",K42)</f>
        <v xml:space="preserve">     Afectación menor a 10 SMLMV .</v>
      </c>
      <c r="M42" s="76" t="str">
        <f ca="1">IF(OR(L42='Tabla Impacto'!$C$11,L42='Tabla Impacto'!$D$11),"Leve",IF(OR(L42='Tabla Impacto'!$C$12,L42='Tabla Impacto'!$D$12),"Menor",IF(OR(L42='Tabla Impacto'!$C$13,L42='Tabla Impacto'!$D$13),"Moderado",IF(OR(#REF!='Tabla Impacto'!$C$14,L42='Tabla Impacto'!$D$14),"Mayor",IF(OR(L42='Tabla Impacto'!$C$15,#REF!='Tabla Impacto'!$D$15),"Catastrófico","")))))</f>
        <v>Leve</v>
      </c>
      <c r="N42" s="77">
        <f ca="1">IF(M42="","",IF(M42="Leve",0.2,IF(M42="Menor",0.4,IF(M42="Moderado",0.6,IF(M42="Mayor",0.8,IF(M42="Catastrófico",1,))))))</f>
        <v>0.2</v>
      </c>
      <c r="O42" s="78" t="str">
        <f ca="1">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Bajo</v>
      </c>
      <c r="P42" s="55">
        <v>1</v>
      </c>
      <c r="Q42" s="98" t="s">
        <v>305</v>
      </c>
      <c r="R42" s="55" t="str">
        <f t="shared" si="20"/>
        <v>Probabilidad</v>
      </c>
      <c r="S42" s="60" t="s">
        <v>94</v>
      </c>
      <c r="T42" s="60" t="s">
        <v>95</v>
      </c>
      <c r="U42" s="61" t="str">
        <f t="shared" si="5"/>
        <v>40%</v>
      </c>
      <c r="V42" s="60" t="s">
        <v>96</v>
      </c>
      <c r="W42" s="60" t="s">
        <v>97</v>
      </c>
      <c r="X42" s="60" t="s">
        <v>98</v>
      </c>
      <c r="Y42" s="62">
        <f t="shared" si="6"/>
        <v>0.24</v>
      </c>
      <c r="Z42" s="63" t="str">
        <f t="shared" si="7"/>
        <v>Baja</v>
      </c>
      <c r="AA42" s="61">
        <f t="shared" si="8"/>
        <v>0.24</v>
      </c>
      <c r="AB42" s="63" t="str">
        <f t="shared" ca="1" si="9"/>
        <v>Leve</v>
      </c>
      <c r="AC42" s="61">
        <f t="shared" ca="1" si="10"/>
        <v>0.2</v>
      </c>
      <c r="AD42" s="64" t="str">
        <f t="shared" ca="1" si="11"/>
        <v>Bajo</v>
      </c>
      <c r="AE42" s="60" t="s">
        <v>99</v>
      </c>
      <c r="AF42" s="65" t="s">
        <v>306</v>
      </c>
      <c r="AG42" s="54" t="s">
        <v>173</v>
      </c>
      <c r="AH42" s="66">
        <v>44652</v>
      </c>
      <c r="AI42" s="66">
        <v>44896</v>
      </c>
      <c r="AJ42" s="59" t="s">
        <v>307</v>
      </c>
      <c r="AK42" s="55">
        <v>1</v>
      </c>
      <c r="AL42" s="68" t="s">
        <v>308</v>
      </c>
      <c r="AM42" s="55">
        <v>1</v>
      </c>
      <c r="AN42" s="69" t="s">
        <v>104</v>
      </c>
      <c r="AO42" s="55">
        <v>1</v>
      </c>
      <c r="AP42" s="70" t="s">
        <v>105</v>
      </c>
      <c r="AQ42" s="72" t="s">
        <v>309</v>
      </c>
      <c r="AR42" s="72" t="s">
        <v>310</v>
      </c>
      <c r="AS42" s="72" t="s">
        <v>268</v>
      </c>
    </row>
    <row r="43" spans="1:60" ht="125.25" customHeight="1">
      <c r="A43" s="251"/>
      <c r="B43" s="254"/>
      <c r="C43" s="254"/>
      <c r="D43" s="81"/>
      <c r="E43" s="81"/>
      <c r="F43" s="81"/>
      <c r="G43" s="81"/>
      <c r="H43" s="81"/>
      <c r="I43" s="81"/>
      <c r="J43" s="81"/>
      <c r="K43" s="81"/>
      <c r="L43" s="81"/>
      <c r="M43" s="81"/>
      <c r="N43" s="81"/>
      <c r="O43" s="81"/>
      <c r="P43" s="55">
        <v>2</v>
      </c>
      <c r="Q43" s="98" t="s">
        <v>311</v>
      </c>
      <c r="R43" s="55" t="str">
        <f t="shared" si="20"/>
        <v>Probabilidad</v>
      </c>
      <c r="S43" s="60" t="s">
        <v>94</v>
      </c>
      <c r="T43" s="60" t="s">
        <v>95</v>
      </c>
      <c r="U43" s="61" t="str">
        <f t="shared" si="5"/>
        <v>40%</v>
      </c>
      <c r="V43" s="60" t="s">
        <v>96</v>
      </c>
      <c r="W43" s="60" t="s">
        <v>97</v>
      </c>
      <c r="X43" s="60" t="s">
        <v>98</v>
      </c>
      <c r="Y43" s="62">
        <f t="shared" si="6"/>
        <v>0</v>
      </c>
      <c r="Z43" s="63" t="str">
        <f t="shared" si="7"/>
        <v>Muy Baja</v>
      </c>
      <c r="AA43" s="61">
        <f t="shared" si="8"/>
        <v>0</v>
      </c>
      <c r="AB43" s="63" t="str">
        <f t="shared" si="9"/>
        <v>Leve</v>
      </c>
      <c r="AC43" s="61">
        <f t="shared" si="10"/>
        <v>0</v>
      </c>
      <c r="AD43" s="64" t="str">
        <f t="shared" si="11"/>
        <v>Bajo</v>
      </c>
      <c r="AE43" s="60" t="s">
        <v>99</v>
      </c>
      <c r="AF43" s="65" t="s">
        <v>311</v>
      </c>
      <c r="AG43" s="55" t="s">
        <v>159</v>
      </c>
      <c r="AH43" s="66">
        <v>44652</v>
      </c>
      <c r="AI43" s="66">
        <v>44896</v>
      </c>
      <c r="AJ43" s="59" t="s">
        <v>312</v>
      </c>
      <c r="AK43" s="55">
        <v>2</v>
      </c>
      <c r="AL43" s="68" t="s">
        <v>313</v>
      </c>
      <c r="AM43" s="55">
        <v>2</v>
      </c>
      <c r="AN43" s="69" t="s">
        <v>104</v>
      </c>
      <c r="AO43" s="55">
        <v>2</v>
      </c>
      <c r="AP43" s="70" t="s">
        <v>105</v>
      </c>
      <c r="AQ43" s="85"/>
      <c r="AR43" s="85"/>
      <c r="AS43" s="72" t="s">
        <v>284</v>
      </c>
    </row>
    <row r="44" spans="1:60" ht="66.75" customHeight="1">
      <c r="A44" s="252"/>
      <c r="B44" s="255"/>
      <c r="C44" s="255"/>
      <c r="D44" s="82"/>
      <c r="E44" s="82"/>
      <c r="F44" s="82"/>
      <c r="G44" s="82"/>
      <c r="H44" s="82"/>
      <c r="I44" s="82"/>
      <c r="J44" s="82"/>
      <c r="K44" s="82"/>
      <c r="L44" s="82"/>
      <c r="M44" s="82"/>
      <c r="N44" s="82"/>
      <c r="O44" s="82"/>
      <c r="P44" s="55">
        <v>3</v>
      </c>
      <c r="Q44" s="98" t="s">
        <v>314</v>
      </c>
      <c r="R44" s="55" t="str">
        <f t="shared" si="20"/>
        <v>Probabilidad</v>
      </c>
      <c r="S44" s="60" t="s">
        <v>94</v>
      </c>
      <c r="T44" s="60" t="s">
        <v>95</v>
      </c>
      <c r="U44" s="61" t="str">
        <f t="shared" si="5"/>
        <v>40%</v>
      </c>
      <c r="V44" s="60" t="s">
        <v>96</v>
      </c>
      <c r="W44" s="60" t="s">
        <v>97</v>
      </c>
      <c r="X44" s="60" t="s">
        <v>98</v>
      </c>
      <c r="Y44" s="62">
        <f t="shared" si="6"/>
        <v>0</v>
      </c>
      <c r="Z44" s="63" t="str">
        <f t="shared" si="7"/>
        <v>Muy Baja</v>
      </c>
      <c r="AA44" s="61">
        <f t="shared" si="8"/>
        <v>0</v>
      </c>
      <c r="AB44" s="63" t="str">
        <f t="shared" si="9"/>
        <v>Leve</v>
      </c>
      <c r="AC44" s="61">
        <f t="shared" si="10"/>
        <v>0</v>
      </c>
      <c r="AD44" s="64" t="str">
        <f t="shared" si="11"/>
        <v>Bajo</v>
      </c>
      <c r="AE44" s="60" t="s">
        <v>99</v>
      </c>
      <c r="AF44" s="65" t="s">
        <v>314</v>
      </c>
      <c r="AG44" s="55" t="s">
        <v>315</v>
      </c>
      <c r="AH44" s="66">
        <v>44652</v>
      </c>
      <c r="AI44" s="66">
        <v>44896</v>
      </c>
      <c r="AJ44" s="98" t="s">
        <v>316</v>
      </c>
      <c r="AK44" s="55">
        <v>3</v>
      </c>
      <c r="AL44" s="68" t="s">
        <v>313</v>
      </c>
      <c r="AM44" s="55">
        <v>3</v>
      </c>
      <c r="AN44" s="69" t="s">
        <v>104</v>
      </c>
      <c r="AO44" s="55">
        <v>3</v>
      </c>
      <c r="AP44" s="70" t="s">
        <v>105</v>
      </c>
      <c r="AQ44" s="85"/>
      <c r="AR44" s="85"/>
      <c r="AS44" s="72" t="s">
        <v>284</v>
      </c>
    </row>
    <row r="45" spans="1:60" ht="91.5" customHeight="1">
      <c r="A45" s="52">
        <v>15</v>
      </c>
      <c r="B45" s="53" t="s">
        <v>25</v>
      </c>
      <c r="C45" s="54" t="s">
        <v>87</v>
      </c>
      <c r="D45" s="54" t="s">
        <v>317</v>
      </c>
      <c r="E45" s="54" t="s">
        <v>318</v>
      </c>
      <c r="F45" s="54" t="s">
        <v>319</v>
      </c>
      <c r="G45" s="54" t="s">
        <v>320</v>
      </c>
      <c r="H45" s="55">
        <v>150</v>
      </c>
      <c r="I45" s="56" t="str">
        <f t="shared" ref="I45:I47" si="21">IF(H45&lt;=0,"",IF(H45&lt;=2,"Muy Baja",IF(H45&lt;=24,"Baja",IF(H45&lt;=500,"Media",IF(H45&lt;=5000,"Alta","Muy Alta")))))</f>
        <v>Media</v>
      </c>
      <c r="J45" s="57">
        <f t="shared" ref="J45:J47" si="22">IF(I45="","",IF(I45="Muy Baja",0.2,IF(I45="Baja",0.4,IF(I45="Media",0.6,IF(I45="Alta",0.8,IF(I45="Muy Alta",1,))))))</f>
        <v>0.6</v>
      </c>
      <c r="K45" s="57" t="s">
        <v>276</v>
      </c>
      <c r="L45" s="57" t="str">
        <f ca="1">IF(NOT(ISERROR(MATCH(K45,'Tabla Impacto'!$B$152:$B$154,0))),'Tabla Impacto'!$F$154&amp;"Por favor no seleccionar los criterios de impacto(Afectación Económica o presupuestal y Pérdida Reputacional)",K45)</f>
        <v xml:space="preserve">     Entre 50 y 100 SMLMV </v>
      </c>
      <c r="M45" s="56" t="str">
        <f ca="1">IF(OR(L45='Tabla Impacto'!$C$11,L45='Tabla Impacto'!$D$11),"Leve",IF(OR(L45='Tabla Impacto'!$C$12,L45='Tabla Impacto'!$D$12),"Menor",IF(OR(L45='Tabla Impacto'!$C$13,L45='Tabla Impacto'!$D$13),"Moderado",IF(OR(#REF!='Tabla Impacto'!$C$14,L45='Tabla Impacto'!$D$14),"Mayor",IF(OR(L45='Tabla Impacto'!$C$15,L51='Tabla Impacto'!$D$15),"Catastrófico","")))))</f>
        <v>Moderado</v>
      </c>
      <c r="N45" s="57">
        <f t="shared" ref="N45:N47" ca="1" si="23">IF(M45="","",IF(M45="Leve",0.2,IF(M45="Menor",0.4,IF(M45="Moderado",0.6,IF(M45="Mayor",0.8,IF(M45="Catastrófico",1,))))))</f>
        <v>0.6</v>
      </c>
      <c r="O45" s="58" t="str">
        <f t="shared" ref="O45:O47" ca="1" si="24">IF(OR(AND(I45="Muy Baja",M45="Leve"),AND(I45="Muy Baja",M45="Menor"),AND(I45="Baja",M45="Leve")),"Bajo",IF(OR(AND(I45="Muy baja",M45="Moderado"),AND(I45="Baja",M45="Menor"),AND(I45="Baja",M45="Moderado"),AND(I45="Media",M45="Leve"),AND(I45="Media",M45="Menor"),AND(I45="Media",M45="Moderado"),AND(I45="Alta",M45="Leve"),AND(I45="Alta",M45="Menor")),"Moderado",IF(OR(AND(I45="Muy Baja",M45="Mayor"),AND(I45="Baja",M45="Mayor"),AND(I45="Media",M45="Mayor"),AND(I45="Alta",M45="Moderado"),AND(I45="Alta",M45="Mayor"),AND(I45="Muy Alta",M45="Leve"),AND(I45="Muy Alta",M45="Menor"),AND(I45="Muy Alta",M45="Moderado"),AND(I45="Muy Alta",M45="Mayor")),"Alto",IF(OR(AND(I45="Muy Baja",M45="Catastrófico"),AND(I45="Baja",M45="Catastrófico"),AND(I45="Media",M45="Catastrófico"),AND(I45="Alta",M45="Catastrófico"),AND(I45="Muy Alta",M45="Catastrófico")),"Extremo",""))))</f>
        <v>Moderado</v>
      </c>
      <c r="P45" s="55">
        <v>1</v>
      </c>
      <c r="Q45" s="59" t="s">
        <v>321</v>
      </c>
      <c r="R45" s="55" t="str">
        <f t="shared" si="20"/>
        <v>Probabilidad</v>
      </c>
      <c r="S45" s="60" t="s">
        <v>94</v>
      </c>
      <c r="T45" s="60" t="s">
        <v>95</v>
      </c>
      <c r="U45" s="61" t="str">
        <f t="shared" si="5"/>
        <v>40%</v>
      </c>
      <c r="V45" s="60" t="s">
        <v>96</v>
      </c>
      <c r="W45" s="60" t="s">
        <v>97</v>
      </c>
      <c r="X45" s="60" t="s">
        <v>98</v>
      </c>
      <c r="Y45" s="62">
        <f t="shared" si="6"/>
        <v>0.36</v>
      </c>
      <c r="Z45" s="63" t="str">
        <f t="shared" si="7"/>
        <v>Baja</v>
      </c>
      <c r="AA45" s="61">
        <f t="shared" si="8"/>
        <v>0.36</v>
      </c>
      <c r="AB45" s="63" t="str">
        <f t="shared" ca="1" si="9"/>
        <v>Moderado</v>
      </c>
      <c r="AC45" s="61">
        <f t="shared" ca="1" si="10"/>
        <v>0.6</v>
      </c>
      <c r="AD45" s="64" t="str">
        <f t="shared" ca="1" si="11"/>
        <v>Moderado</v>
      </c>
      <c r="AE45" s="60" t="s">
        <v>322</v>
      </c>
      <c r="AF45" s="65" t="s">
        <v>321</v>
      </c>
      <c r="AG45" s="54" t="s">
        <v>101</v>
      </c>
      <c r="AH45" s="66">
        <v>44652</v>
      </c>
      <c r="AI45" s="66">
        <v>44896</v>
      </c>
      <c r="AJ45" s="67" t="s">
        <v>323</v>
      </c>
      <c r="AK45" s="55">
        <v>1</v>
      </c>
      <c r="AL45" s="68" t="s">
        <v>324</v>
      </c>
      <c r="AM45" s="55">
        <v>1</v>
      </c>
      <c r="AN45" s="69" t="s">
        <v>104</v>
      </c>
      <c r="AO45" s="55">
        <v>1</v>
      </c>
      <c r="AP45" s="70" t="s">
        <v>105</v>
      </c>
      <c r="AQ45" s="100" t="s">
        <v>325</v>
      </c>
      <c r="AR45" s="100" t="s">
        <v>326</v>
      </c>
      <c r="AS45" s="72" t="s">
        <v>268</v>
      </c>
      <c r="AT45" s="1"/>
      <c r="AU45" s="1"/>
      <c r="AV45" s="1"/>
      <c r="AW45" s="1"/>
      <c r="AX45" s="1"/>
      <c r="AY45" s="1"/>
      <c r="AZ45" s="1"/>
      <c r="BA45" s="1"/>
      <c r="BB45" s="1"/>
      <c r="BC45" s="1"/>
      <c r="BD45" s="1"/>
      <c r="BE45" s="1"/>
      <c r="BF45" s="1"/>
      <c r="BG45" s="1"/>
      <c r="BH45" s="1"/>
    </row>
    <row r="46" spans="1:60" ht="46.5" customHeight="1">
      <c r="A46" s="52">
        <v>16</v>
      </c>
      <c r="B46" s="53" t="s">
        <v>25</v>
      </c>
      <c r="C46" s="54" t="s">
        <v>87</v>
      </c>
      <c r="D46" s="54" t="s">
        <v>327</v>
      </c>
      <c r="E46" s="54" t="s">
        <v>328</v>
      </c>
      <c r="F46" s="54" t="s">
        <v>329</v>
      </c>
      <c r="G46" s="54" t="s">
        <v>91</v>
      </c>
      <c r="H46" s="55">
        <v>130</v>
      </c>
      <c r="I46" s="56" t="str">
        <f t="shared" si="21"/>
        <v>Media</v>
      </c>
      <c r="J46" s="57">
        <f t="shared" si="22"/>
        <v>0.6</v>
      </c>
      <c r="K46" s="57" t="s">
        <v>276</v>
      </c>
      <c r="L46" s="57" t="str">
        <f ca="1">IF(NOT(ISERROR(MATCH(K46,'Tabla Impacto'!$B$152:$B$154,0))),'Tabla Impacto'!$F$154&amp;"Por favor no seleccionar los criterios de impacto(Afectación Económica o presupuestal y Pérdida Reputacional)",K46)</f>
        <v xml:space="preserve">     Entre 50 y 100 SMLMV </v>
      </c>
      <c r="M46" s="56" t="str">
        <f ca="1">IF(OR(L46='Tabla Impacto'!$C$11,L46='Tabla Impacto'!$D$11),"Leve",IF(OR(L46='Tabla Impacto'!$C$12,L46='Tabla Impacto'!$D$12),"Menor",IF(OR(L46='Tabla Impacto'!$C$13,L46='Tabla Impacto'!$D$13),"Moderado",IF(OR(#REF!='Tabla Impacto'!$C$14,L46='Tabla Impacto'!$D$14),"Mayor",IF(OR(L46='Tabla Impacto'!$C$15,#REF!='Tabla Impacto'!$D$15),"Catastrófico","")))))</f>
        <v>Moderado</v>
      </c>
      <c r="N46" s="57">
        <f t="shared" ca="1" si="23"/>
        <v>0.6</v>
      </c>
      <c r="O46" s="58" t="str">
        <f t="shared" ca="1" si="24"/>
        <v>Moderado</v>
      </c>
      <c r="P46" s="55">
        <v>1</v>
      </c>
      <c r="Q46" s="59" t="s">
        <v>330</v>
      </c>
      <c r="R46" s="55" t="str">
        <f t="shared" si="20"/>
        <v>Probabilidad</v>
      </c>
      <c r="S46" s="60" t="s">
        <v>94</v>
      </c>
      <c r="T46" s="60" t="s">
        <v>95</v>
      </c>
      <c r="U46" s="61" t="str">
        <f t="shared" si="5"/>
        <v>40%</v>
      </c>
      <c r="V46" s="60" t="s">
        <v>96</v>
      </c>
      <c r="W46" s="60" t="s">
        <v>97</v>
      </c>
      <c r="X46" s="60" t="s">
        <v>98</v>
      </c>
      <c r="Y46" s="62">
        <f t="shared" si="6"/>
        <v>0.36</v>
      </c>
      <c r="Z46" s="63" t="str">
        <f t="shared" si="7"/>
        <v>Baja</v>
      </c>
      <c r="AA46" s="61">
        <f t="shared" si="8"/>
        <v>0.36</v>
      </c>
      <c r="AB46" s="63" t="str">
        <f t="shared" ca="1" si="9"/>
        <v>Moderado</v>
      </c>
      <c r="AC46" s="61">
        <f t="shared" ca="1" si="10"/>
        <v>0.6</v>
      </c>
      <c r="AD46" s="64" t="str">
        <f t="shared" ca="1" si="11"/>
        <v>Moderado</v>
      </c>
      <c r="AE46" s="60" t="s">
        <v>322</v>
      </c>
      <c r="AF46" s="65" t="s">
        <v>331</v>
      </c>
      <c r="AG46" s="54" t="s">
        <v>159</v>
      </c>
      <c r="AH46" s="66">
        <v>44652</v>
      </c>
      <c r="AI46" s="66">
        <v>44896</v>
      </c>
      <c r="AJ46" s="67" t="s">
        <v>332</v>
      </c>
      <c r="AK46" s="55">
        <v>1</v>
      </c>
      <c r="AL46" s="68" t="s">
        <v>333</v>
      </c>
      <c r="AM46" s="55">
        <v>1</v>
      </c>
      <c r="AN46" s="69" t="s">
        <v>104</v>
      </c>
      <c r="AO46" s="55">
        <v>1</v>
      </c>
      <c r="AP46" s="70" t="s">
        <v>105</v>
      </c>
      <c r="AQ46" s="100" t="s">
        <v>334</v>
      </c>
      <c r="AR46" s="100" t="s">
        <v>335</v>
      </c>
      <c r="AS46" s="72" t="s">
        <v>268</v>
      </c>
    </row>
    <row r="47" spans="1:60" ht="46.5" customHeight="1">
      <c r="A47" s="250">
        <v>17</v>
      </c>
      <c r="B47" s="253" t="s">
        <v>25</v>
      </c>
      <c r="C47" s="253" t="s">
        <v>87</v>
      </c>
      <c r="D47" s="75" t="s">
        <v>336</v>
      </c>
      <c r="E47" s="75" t="s">
        <v>337</v>
      </c>
      <c r="F47" s="75" t="s">
        <v>338</v>
      </c>
      <c r="G47" s="75" t="s">
        <v>339</v>
      </c>
      <c r="H47" s="52">
        <v>100</v>
      </c>
      <c r="I47" s="76" t="str">
        <f t="shared" si="21"/>
        <v>Media</v>
      </c>
      <c r="J47" s="77">
        <f t="shared" si="22"/>
        <v>0.6</v>
      </c>
      <c r="K47" s="75" t="s">
        <v>276</v>
      </c>
      <c r="L47" s="77" t="str">
        <f ca="1">IF(NOT(ISERROR(MATCH(K47,'Tabla Impacto'!$B$152:$B$154,0))),'Tabla Impacto'!$F$154&amp;"Por favor no seleccionar los criterios de impacto(Afectación Económica o presupuestal y Pérdida Reputacional)",K47)</f>
        <v xml:space="preserve">     Entre 50 y 100 SMLMV </v>
      </c>
      <c r="M47" s="76" t="str">
        <f ca="1">IF(OR(L47='Tabla Impacto'!$C$11,L47='Tabla Impacto'!$D$11),"Leve",IF(OR(L47='Tabla Impacto'!$C$12,L47='Tabla Impacto'!$D$12),"Menor",IF(OR(L47='Tabla Impacto'!$C$13,L47='Tabla Impacto'!$D$13),"Moderado",IF(OR(#REF!='Tabla Impacto'!$C$14,L47='Tabla Impacto'!$D$14),"Mayor",IF(OR(L47='Tabla Impacto'!$C$15,L40='Tabla Impacto'!$D$15),"Catastrófico","")))))</f>
        <v>Moderado</v>
      </c>
      <c r="N47" s="77">
        <f t="shared" ca="1" si="23"/>
        <v>0.6</v>
      </c>
      <c r="O47" s="78" t="str">
        <f t="shared" ca="1" si="24"/>
        <v>Moderado</v>
      </c>
      <c r="P47" s="55">
        <v>1</v>
      </c>
      <c r="Q47" s="101" t="s">
        <v>340</v>
      </c>
      <c r="R47" s="55" t="str">
        <f t="shared" si="20"/>
        <v>Probabilidad</v>
      </c>
      <c r="S47" s="60" t="s">
        <v>94</v>
      </c>
      <c r="T47" s="60" t="s">
        <v>95</v>
      </c>
      <c r="U47" s="61" t="str">
        <f t="shared" si="5"/>
        <v>40%</v>
      </c>
      <c r="V47" s="60" t="s">
        <v>341</v>
      </c>
      <c r="W47" s="60" t="s">
        <v>97</v>
      </c>
      <c r="X47" s="60" t="s">
        <v>342</v>
      </c>
      <c r="Y47" s="62">
        <f t="shared" si="6"/>
        <v>0.36</v>
      </c>
      <c r="Z47" s="63" t="str">
        <f t="shared" si="7"/>
        <v>Baja</v>
      </c>
      <c r="AA47" s="61">
        <f t="shared" si="8"/>
        <v>0.36</v>
      </c>
      <c r="AB47" s="63" t="str">
        <f t="shared" ca="1" si="9"/>
        <v>Moderado</v>
      </c>
      <c r="AC47" s="61">
        <f t="shared" ca="1" si="10"/>
        <v>0.6</v>
      </c>
      <c r="AD47" s="64" t="str">
        <f t="shared" ca="1" si="11"/>
        <v>Moderado</v>
      </c>
      <c r="AE47" s="60" t="s">
        <v>99</v>
      </c>
      <c r="AF47" s="73" t="s">
        <v>343</v>
      </c>
      <c r="AG47" s="55" t="s">
        <v>114</v>
      </c>
      <c r="AH47" s="66">
        <v>44652</v>
      </c>
      <c r="AI47" s="66">
        <v>44592</v>
      </c>
      <c r="AJ47" s="73" t="s">
        <v>344</v>
      </c>
      <c r="AK47" s="55">
        <v>1</v>
      </c>
      <c r="AL47" s="59" t="s">
        <v>345</v>
      </c>
      <c r="AM47" s="55">
        <v>1</v>
      </c>
      <c r="AN47" s="69" t="s">
        <v>104</v>
      </c>
      <c r="AO47" s="55">
        <v>1</v>
      </c>
      <c r="AP47" s="70" t="s">
        <v>105</v>
      </c>
      <c r="AQ47" s="100" t="s">
        <v>346</v>
      </c>
      <c r="AR47" s="100"/>
      <c r="AS47" s="72" t="s">
        <v>347</v>
      </c>
    </row>
    <row r="48" spans="1:60" ht="69" customHeight="1">
      <c r="A48" s="251"/>
      <c r="B48" s="254"/>
      <c r="C48" s="254"/>
      <c r="D48" s="81"/>
      <c r="E48" s="81"/>
      <c r="F48" s="81"/>
      <c r="G48" s="81"/>
      <c r="H48" s="81"/>
      <c r="I48" s="81"/>
      <c r="J48" s="81"/>
      <c r="K48" s="81"/>
      <c r="L48" s="81"/>
      <c r="M48" s="81"/>
      <c r="N48" s="81"/>
      <c r="O48" s="81"/>
      <c r="P48" s="55">
        <v>2</v>
      </c>
      <c r="Q48" s="101" t="s">
        <v>348</v>
      </c>
      <c r="R48" s="55" t="str">
        <f t="shared" si="20"/>
        <v>Impacto</v>
      </c>
      <c r="S48" s="60" t="s">
        <v>171</v>
      </c>
      <c r="T48" s="60" t="s">
        <v>209</v>
      </c>
      <c r="U48" s="61" t="str">
        <f t="shared" si="5"/>
        <v>35%</v>
      </c>
      <c r="V48" s="60" t="s">
        <v>341</v>
      </c>
      <c r="W48" s="60" t="s">
        <v>97</v>
      </c>
      <c r="X48" s="60" t="s">
        <v>342</v>
      </c>
      <c r="Y48" s="62">
        <f t="shared" si="6"/>
        <v>0</v>
      </c>
      <c r="Z48" s="63" t="str">
        <f t="shared" si="7"/>
        <v>Muy Baja</v>
      </c>
      <c r="AA48" s="61">
        <f t="shared" si="8"/>
        <v>0</v>
      </c>
      <c r="AB48" s="63" t="str">
        <f t="shared" si="9"/>
        <v>Leve</v>
      </c>
      <c r="AC48" s="61">
        <f t="shared" si="10"/>
        <v>0</v>
      </c>
      <c r="AD48" s="64" t="str">
        <f t="shared" si="11"/>
        <v>Bajo</v>
      </c>
      <c r="AE48" s="60" t="s">
        <v>99</v>
      </c>
      <c r="AF48" s="73" t="s">
        <v>349</v>
      </c>
      <c r="AG48" s="55" t="s">
        <v>114</v>
      </c>
      <c r="AH48" s="66">
        <v>44652</v>
      </c>
      <c r="AI48" s="66">
        <v>44592</v>
      </c>
      <c r="AJ48" s="73" t="s">
        <v>344</v>
      </c>
      <c r="AK48" s="55">
        <v>2</v>
      </c>
      <c r="AL48" s="59" t="s">
        <v>345</v>
      </c>
      <c r="AM48" s="55">
        <v>2</v>
      </c>
      <c r="AN48" s="69" t="s">
        <v>104</v>
      </c>
      <c r="AO48" s="55">
        <v>2</v>
      </c>
      <c r="AP48" s="70" t="s">
        <v>105</v>
      </c>
      <c r="AQ48" s="100" t="s">
        <v>350</v>
      </c>
      <c r="AR48" s="100" t="s">
        <v>335</v>
      </c>
      <c r="AS48" s="72" t="s">
        <v>268</v>
      </c>
    </row>
    <row r="49" spans="1:45" ht="63.75" customHeight="1">
      <c r="A49" s="252"/>
      <c r="B49" s="255"/>
      <c r="C49" s="255"/>
      <c r="D49" s="82"/>
      <c r="E49" s="82"/>
      <c r="F49" s="82"/>
      <c r="G49" s="82"/>
      <c r="H49" s="82"/>
      <c r="I49" s="82"/>
      <c r="J49" s="82"/>
      <c r="K49" s="82"/>
      <c r="L49" s="82"/>
      <c r="M49" s="82"/>
      <c r="N49" s="82"/>
      <c r="O49" s="82"/>
      <c r="P49" s="55">
        <v>3</v>
      </c>
      <c r="Q49" s="101" t="s">
        <v>351</v>
      </c>
      <c r="R49" s="55" t="str">
        <f t="shared" si="20"/>
        <v>Probabilidad</v>
      </c>
      <c r="S49" s="60" t="s">
        <v>130</v>
      </c>
      <c r="T49" s="60" t="s">
        <v>95</v>
      </c>
      <c r="U49" s="61" t="str">
        <f t="shared" si="5"/>
        <v>30%</v>
      </c>
      <c r="V49" s="60" t="s">
        <v>96</v>
      </c>
      <c r="W49" s="60" t="s">
        <v>172</v>
      </c>
      <c r="X49" s="60" t="s">
        <v>98</v>
      </c>
      <c r="Y49" s="62">
        <f t="shared" si="6"/>
        <v>0</v>
      </c>
      <c r="Z49" s="63" t="str">
        <f t="shared" si="7"/>
        <v>Muy Baja</v>
      </c>
      <c r="AA49" s="61">
        <f t="shared" si="8"/>
        <v>0</v>
      </c>
      <c r="AB49" s="63" t="str">
        <f t="shared" si="9"/>
        <v>Leve</v>
      </c>
      <c r="AC49" s="61">
        <f t="shared" si="10"/>
        <v>0</v>
      </c>
      <c r="AD49" s="64" t="str">
        <f t="shared" si="11"/>
        <v>Bajo</v>
      </c>
      <c r="AE49" s="60" t="s">
        <v>99</v>
      </c>
      <c r="AF49" s="73" t="s">
        <v>352</v>
      </c>
      <c r="AG49" s="55" t="s">
        <v>114</v>
      </c>
      <c r="AH49" s="66">
        <v>44652</v>
      </c>
      <c r="AI49" s="66">
        <v>44592</v>
      </c>
      <c r="AJ49" s="73" t="s">
        <v>344</v>
      </c>
      <c r="AK49" s="55">
        <v>3</v>
      </c>
      <c r="AL49" s="59" t="s">
        <v>345</v>
      </c>
      <c r="AM49" s="55">
        <v>3</v>
      </c>
      <c r="AN49" s="69" t="s">
        <v>104</v>
      </c>
      <c r="AO49" s="55">
        <v>3</v>
      </c>
      <c r="AP49" s="70" t="s">
        <v>105</v>
      </c>
      <c r="AQ49" s="100" t="s">
        <v>353</v>
      </c>
      <c r="AR49" s="100" t="s">
        <v>354</v>
      </c>
      <c r="AS49" s="72" t="s">
        <v>268</v>
      </c>
    </row>
    <row r="50" spans="1:45" ht="57.75" customHeight="1">
      <c r="A50" s="52">
        <v>18</v>
      </c>
      <c r="B50" s="53" t="s">
        <v>25</v>
      </c>
      <c r="C50" s="54" t="s">
        <v>238</v>
      </c>
      <c r="D50" s="54" t="s">
        <v>355</v>
      </c>
      <c r="E50" s="54" t="s">
        <v>356</v>
      </c>
      <c r="F50" s="54" t="s">
        <v>357</v>
      </c>
      <c r="G50" s="54" t="s">
        <v>91</v>
      </c>
      <c r="H50" s="55">
        <v>130</v>
      </c>
      <c r="I50" s="56" t="str">
        <f t="shared" ref="I50:I53" si="25">IF(H50&lt;=0,"",IF(H50&lt;=2,"Muy Baja",IF(H50&lt;=24,"Baja",IF(H50&lt;=500,"Media",IF(H50&lt;=5000,"Alta","Muy Alta")))))</f>
        <v>Media</v>
      </c>
      <c r="J50" s="57">
        <f t="shared" ref="J50:J53" si="26">IF(I50="","",IF(I50="Muy Baja",0.2,IF(I50="Baja",0.4,IF(I50="Media",0.6,IF(I50="Alta",0.8,IF(I50="Muy Alta",1,))))))</f>
        <v>0.6</v>
      </c>
      <c r="K50" s="57" t="s">
        <v>276</v>
      </c>
      <c r="L50" s="57" t="str">
        <f ca="1">IF(NOT(ISERROR(MATCH(K50,'Tabla Impacto'!$B$152:$B$154,0))),'Tabla Impacto'!$F$154&amp;"Por favor no seleccionar los criterios de impacto(Afectación Económica o presupuestal y Pérdida Reputacional)",K50)</f>
        <v xml:space="preserve">     Entre 50 y 100 SMLMV </v>
      </c>
      <c r="M50" s="56" t="str">
        <f ca="1">IF(OR(L50='Tabla Impacto'!$C$11,L50='Tabla Impacto'!$D$11),"Leve",IF(OR(L50='Tabla Impacto'!$C$12,L50='Tabla Impacto'!$D$12),"Menor",IF(OR(L50='Tabla Impacto'!$C$13,L50='Tabla Impacto'!$D$13),"Moderado",IF(OR(#REF!='Tabla Impacto'!$C$14,L50='Tabla Impacto'!$D$14),"Mayor",IF(OR(L50='Tabla Impacto'!$C$15,#REF!='Tabla Impacto'!$D$15),"Catastrófico","")))))</f>
        <v>Moderado</v>
      </c>
      <c r="N50" s="57">
        <f t="shared" ref="N50:N53" ca="1" si="27">IF(M50="","",IF(M50="Leve",0.2,IF(M50="Menor",0.4,IF(M50="Moderado",0.6,IF(M50="Mayor",0.8,IF(M50="Catastrófico",1,))))))</f>
        <v>0.6</v>
      </c>
      <c r="O50" s="58" t="str">
        <f t="shared" ref="O50:O53" ca="1" si="28">IF(OR(AND(I50="Muy Baja",M50="Leve"),AND(I50="Muy Baja",M50="Menor"),AND(I50="Baja",M50="Leve")),"Bajo",IF(OR(AND(I50="Muy baja",M50="Moderado"),AND(I50="Baja",M50="Menor"),AND(I50="Baja",M50="Moderado"),AND(I50="Media",M50="Leve"),AND(I50="Media",M50="Menor"),AND(I50="Media",M50="Moderado"),AND(I50="Alta",M50="Leve"),AND(I50="Alta",M50="Menor")),"Moderado",IF(OR(AND(I50="Muy Baja",M50="Mayor"),AND(I50="Baja",M50="Mayor"),AND(I50="Media",M50="Mayor"),AND(I50="Alta",M50="Moderado"),AND(I50="Alta",M50="Mayor"),AND(I50="Muy Alta",M50="Leve"),AND(I50="Muy Alta",M50="Menor"),AND(I50="Muy Alta",M50="Moderado"),AND(I50="Muy Alta",M50="Mayor")),"Alto",IF(OR(AND(I50="Muy Baja",M50="Catastrófico"),AND(I50="Baja",M50="Catastrófico"),AND(I50="Media",M50="Catastrófico"),AND(I50="Alta",M50="Catastrófico"),AND(I50="Muy Alta",M50="Catastrófico")),"Extremo",""))))</f>
        <v>Moderado</v>
      </c>
      <c r="P50" s="55">
        <v>1</v>
      </c>
      <c r="Q50" s="59" t="s">
        <v>358</v>
      </c>
      <c r="R50" s="55" t="str">
        <f t="shared" si="20"/>
        <v>Probabilidad</v>
      </c>
      <c r="S50" s="60" t="s">
        <v>94</v>
      </c>
      <c r="T50" s="60" t="s">
        <v>95</v>
      </c>
      <c r="U50" s="61" t="str">
        <f t="shared" si="5"/>
        <v>40%</v>
      </c>
      <c r="V50" s="60" t="s">
        <v>96</v>
      </c>
      <c r="W50" s="60" t="s">
        <v>97</v>
      </c>
      <c r="X50" s="60" t="s">
        <v>98</v>
      </c>
      <c r="Y50" s="62">
        <f t="shared" si="6"/>
        <v>0.36</v>
      </c>
      <c r="Z50" s="63" t="str">
        <f t="shared" si="7"/>
        <v>Baja</v>
      </c>
      <c r="AA50" s="61">
        <f t="shared" si="8"/>
        <v>0.36</v>
      </c>
      <c r="AB50" s="63" t="str">
        <f t="shared" ca="1" si="9"/>
        <v>Moderado</v>
      </c>
      <c r="AC50" s="61">
        <f t="shared" ca="1" si="10"/>
        <v>0.6</v>
      </c>
      <c r="AD50" s="64" t="str">
        <f t="shared" ca="1" si="11"/>
        <v>Moderado</v>
      </c>
      <c r="AE50" s="60" t="s">
        <v>322</v>
      </c>
      <c r="AF50" s="65" t="s">
        <v>358</v>
      </c>
      <c r="AG50" s="54" t="s">
        <v>101</v>
      </c>
      <c r="AH50" s="66">
        <v>44652</v>
      </c>
      <c r="AI50" s="66">
        <v>44896</v>
      </c>
      <c r="AJ50" s="67" t="s">
        <v>359</v>
      </c>
      <c r="AK50" s="55">
        <v>1</v>
      </c>
      <c r="AL50" s="68" t="s">
        <v>360</v>
      </c>
      <c r="AM50" s="55">
        <v>1</v>
      </c>
      <c r="AN50" s="69" t="s">
        <v>104</v>
      </c>
      <c r="AO50" s="55">
        <v>1</v>
      </c>
      <c r="AP50" s="70" t="s">
        <v>105</v>
      </c>
      <c r="AQ50" s="102" t="s">
        <v>361</v>
      </c>
      <c r="AR50" s="102" t="s">
        <v>335</v>
      </c>
      <c r="AS50" s="72" t="s">
        <v>268</v>
      </c>
    </row>
    <row r="51" spans="1:45" ht="61.5" customHeight="1">
      <c r="A51" s="52">
        <v>19</v>
      </c>
      <c r="B51" s="30" t="s">
        <v>26</v>
      </c>
      <c r="C51" s="54" t="s">
        <v>87</v>
      </c>
      <c r="D51" s="67" t="s">
        <v>362</v>
      </c>
      <c r="E51" s="67" t="s">
        <v>363</v>
      </c>
      <c r="F51" s="54" t="s">
        <v>364</v>
      </c>
      <c r="G51" s="54" t="s">
        <v>91</v>
      </c>
      <c r="H51" s="55">
        <v>24</v>
      </c>
      <c r="I51" s="56" t="str">
        <f t="shared" si="25"/>
        <v>Baja</v>
      </c>
      <c r="J51" s="57">
        <f t="shared" si="26"/>
        <v>0.4</v>
      </c>
      <c r="K51" s="57" t="s">
        <v>242</v>
      </c>
      <c r="L51" s="57" t="str">
        <f ca="1">IF(NOT(ISERROR(MATCH(K51,'Tabla Impacto'!$B$152:$B$154,0))),'Tabla Impacto'!$F$154&amp;"Por favor no seleccionar los criterios de impacto(Afectación Económica o presupuestal y Pérdida Reputacional)",K51)</f>
        <v xml:space="preserve">     Afectación menor a 10 SMLMV .</v>
      </c>
      <c r="M51" s="56" t="str">
        <f ca="1">IF(OR(L51='Tabla Impacto'!$C$11,L51='Tabla Impacto'!$D$11),"Leve",IF(OR(L51='Tabla Impacto'!$C$12,L51='Tabla Impacto'!$D$12),"Menor",IF(OR(L51='Tabla Impacto'!$C$13,L51='Tabla Impacto'!$D$13),"Moderado",IF(OR(#REF!='Tabla Impacto'!$C$14,L51='Tabla Impacto'!$D$14),"Mayor",IF(OR(L51='Tabla Impacto'!$C$15,L22='Tabla Impacto'!$D$15),"Catastrófico","")))))</f>
        <v>Leve</v>
      </c>
      <c r="N51" s="57">
        <f t="shared" ca="1" si="27"/>
        <v>0.2</v>
      </c>
      <c r="O51" s="58" t="str">
        <f t="shared" ca="1" si="28"/>
        <v>Bajo</v>
      </c>
      <c r="P51" s="55">
        <v>1</v>
      </c>
      <c r="Q51" s="59" t="s">
        <v>365</v>
      </c>
      <c r="R51" s="55" t="str">
        <f t="shared" si="20"/>
        <v>Probabilidad</v>
      </c>
      <c r="S51" s="60" t="s">
        <v>94</v>
      </c>
      <c r="T51" s="60" t="s">
        <v>95</v>
      </c>
      <c r="U51" s="61" t="str">
        <f t="shared" si="5"/>
        <v>40%</v>
      </c>
      <c r="V51" s="60" t="s">
        <v>96</v>
      </c>
      <c r="W51" s="60" t="s">
        <v>97</v>
      </c>
      <c r="X51" s="60" t="s">
        <v>98</v>
      </c>
      <c r="Y51" s="62">
        <f t="shared" si="6"/>
        <v>0.24</v>
      </c>
      <c r="Z51" s="63" t="str">
        <f t="shared" si="7"/>
        <v>Baja</v>
      </c>
      <c r="AA51" s="61">
        <f t="shared" si="8"/>
        <v>0.24</v>
      </c>
      <c r="AB51" s="63" t="str">
        <f t="shared" ca="1" si="9"/>
        <v>Leve</v>
      </c>
      <c r="AC51" s="61">
        <f t="shared" ca="1" si="10"/>
        <v>0.2</v>
      </c>
      <c r="AD51" s="64" t="str">
        <f t="shared" ca="1" si="11"/>
        <v>Bajo</v>
      </c>
      <c r="AE51" s="60" t="s">
        <v>99</v>
      </c>
      <c r="AF51" s="65" t="s">
        <v>365</v>
      </c>
      <c r="AG51" s="54" t="s">
        <v>101</v>
      </c>
      <c r="AH51" s="66">
        <v>44652</v>
      </c>
      <c r="AI51" s="66">
        <v>44896</v>
      </c>
      <c r="AJ51" s="87" t="s">
        <v>366</v>
      </c>
      <c r="AK51" s="55">
        <v>1</v>
      </c>
      <c r="AL51" s="68" t="s">
        <v>367</v>
      </c>
      <c r="AM51" s="55">
        <v>1</v>
      </c>
      <c r="AN51" s="69" t="s">
        <v>104</v>
      </c>
      <c r="AO51" s="55">
        <v>1</v>
      </c>
      <c r="AP51" s="70" t="s">
        <v>105</v>
      </c>
      <c r="AQ51" s="102" t="s">
        <v>368</v>
      </c>
      <c r="AR51" s="102" t="s">
        <v>354</v>
      </c>
      <c r="AS51" s="72" t="s">
        <v>268</v>
      </c>
    </row>
    <row r="52" spans="1:45" ht="15.75" customHeight="1">
      <c r="A52" s="55">
        <v>20</v>
      </c>
      <c r="B52" s="83" t="s">
        <v>27</v>
      </c>
      <c r="C52" s="54" t="s">
        <v>87</v>
      </c>
      <c r="D52" s="54" t="s">
        <v>369</v>
      </c>
      <c r="E52" s="54" t="s">
        <v>370</v>
      </c>
      <c r="F52" s="54" t="s">
        <v>371</v>
      </c>
      <c r="G52" s="54" t="s">
        <v>372</v>
      </c>
      <c r="H52" s="55">
        <v>12</v>
      </c>
      <c r="I52" s="56" t="str">
        <f t="shared" si="25"/>
        <v>Baja</v>
      </c>
      <c r="J52" s="57">
        <f t="shared" si="26"/>
        <v>0.4</v>
      </c>
      <c r="K52" s="54" t="s">
        <v>92</v>
      </c>
      <c r="L52" s="57" t="str">
        <f ca="1">IF(NOT(ISERROR(MATCH(K52,'Tabla Impacto'!$B$152:$B$154,0))),'Tabla Impacto'!$F$154&amp;"Por favor no seleccionar los criterios de impacto(Afectación Económica o presupuestal y Pérdida Reputacional)",K52)</f>
        <v xml:space="preserve">     El riesgo afecta la imagen de la entidad con algunos usuarios de relevancia frente al logro de los objetivos</v>
      </c>
      <c r="M52" s="56" t="str">
        <f ca="1">IF(OR(L52='Tabla Impacto'!$C$11,L52='Tabla Impacto'!$D$11),"Leve",IF(OR(L52='Tabla Impacto'!$C$12,L52='Tabla Impacto'!$D$12),"Menor",IF(OR(L52='Tabla Impacto'!$C$13,L52='Tabla Impacto'!$D$13),"Moderado",IF(OR(#REF!='Tabla Impacto'!$C$14,L52='Tabla Impacto'!$D$14),"Mayor",IF(OR(L52='Tabla Impacto'!$C$15,#REF!='Tabla Impacto'!$D$15),"Catastrófico","")))))</f>
        <v>Moderado</v>
      </c>
      <c r="N52" s="57">
        <f t="shared" ca="1" si="27"/>
        <v>0.6</v>
      </c>
      <c r="O52" s="58" t="str">
        <f t="shared" ca="1" si="28"/>
        <v>Moderado</v>
      </c>
      <c r="P52" s="55">
        <v>1</v>
      </c>
      <c r="Q52" s="103" t="s">
        <v>373</v>
      </c>
      <c r="R52" s="55" t="str">
        <f t="shared" si="20"/>
        <v>Probabilidad</v>
      </c>
      <c r="S52" s="60" t="s">
        <v>94</v>
      </c>
      <c r="T52" s="60" t="s">
        <v>95</v>
      </c>
      <c r="U52" s="61" t="str">
        <f t="shared" si="5"/>
        <v>40%</v>
      </c>
      <c r="V52" s="60" t="s">
        <v>96</v>
      </c>
      <c r="W52" s="60" t="s">
        <v>97</v>
      </c>
      <c r="X52" s="60" t="s">
        <v>98</v>
      </c>
      <c r="Y52" s="62">
        <f t="shared" si="6"/>
        <v>0.24</v>
      </c>
      <c r="Z52" s="63" t="str">
        <f t="shared" si="7"/>
        <v>Baja</v>
      </c>
      <c r="AA52" s="61">
        <f t="shared" si="8"/>
        <v>0.24</v>
      </c>
      <c r="AB52" s="63" t="str">
        <f t="shared" ca="1" si="9"/>
        <v>Moderado</v>
      </c>
      <c r="AC52" s="61">
        <f t="shared" ca="1" si="10"/>
        <v>0.6</v>
      </c>
      <c r="AD52" s="64" t="str">
        <f t="shared" ca="1" si="11"/>
        <v>Moderado</v>
      </c>
      <c r="AE52" s="60" t="s">
        <v>99</v>
      </c>
      <c r="AF52" s="65" t="s">
        <v>374</v>
      </c>
      <c r="AG52" s="54" t="s">
        <v>198</v>
      </c>
      <c r="AH52" s="66">
        <v>44652</v>
      </c>
      <c r="AI52" s="66">
        <v>44573</v>
      </c>
      <c r="AJ52" s="59" t="s">
        <v>375</v>
      </c>
      <c r="AK52" s="55">
        <v>1</v>
      </c>
      <c r="AL52" s="59" t="s">
        <v>376</v>
      </c>
      <c r="AM52" s="55">
        <v>1</v>
      </c>
      <c r="AN52" s="69" t="s">
        <v>104</v>
      </c>
      <c r="AO52" s="55">
        <v>1</v>
      </c>
      <c r="AP52" s="70" t="s">
        <v>105</v>
      </c>
      <c r="AQ52" s="79" t="s">
        <v>377</v>
      </c>
      <c r="AR52" s="72" t="s">
        <v>378</v>
      </c>
      <c r="AS52" s="72" t="s">
        <v>268</v>
      </c>
    </row>
    <row r="53" spans="1:45" ht="236.25" customHeight="1">
      <c r="A53" s="250">
        <v>21</v>
      </c>
      <c r="B53" s="253" t="s">
        <v>27</v>
      </c>
      <c r="C53" s="253" t="s">
        <v>87</v>
      </c>
      <c r="D53" s="75" t="s">
        <v>379</v>
      </c>
      <c r="E53" s="75" t="s">
        <v>380</v>
      </c>
      <c r="F53" s="75" t="s">
        <v>381</v>
      </c>
      <c r="G53" s="75" t="s">
        <v>91</v>
      </c>
      <c r="H53" s="52">
        <v>12</v>
      </c>
      <c r="I53" s="76" t="str">
        <f t="shared" si="25"/>
        <v>Baja</v>
      </c>
      <c r="J53" s="77">
        <f t="shared" si="26"/>
        <v>0.4</v>
      </c>
      <c r="K53" s="75" t="s">
        <v>92</v>
      </c>
      <c r="L53" s="77" t="str">
        <f ca="1">IF(NOT(ISERROR(MATCH(K53,'Tabla Impacto'!$B$152:$B$154,0))),'Tabla Impacto'!$F$154&amp;"Por favor no seleccionar los criterios de impacto(Afectación Económica o presupuestal y Pérdida Reputacional)",K53)</f>
        <v xml:space="preserve">     El riesgo afecta la imagen de la entidad con algunos usuarios de relevancia frente al logro de los objetivos</v>
      </c>
      <c r="M53" s="76" t="str">
        <f ca="1">IF(OR(L53='Tabla Impacto'!$C$11,L53='Tabla Impacto'!$D$11),"Leve",IF(OR(L53='Tabla Impacto'!$C$12,L53='Tabla Impacto'!$D$12),"Menor",IF(OR(L53='Tabla Impacto'!$C$13,L53='Tabla Impacto'!$D$13),"Moderado",IF(OR(#REF!='Tabla Impacto'!$C$14,L53='Tabla Impacto'!$D$14),"Mayor",IF(OR(L53='Tabla Impacto'!$C$15,#REF!='Tabla Impacto'!$D$15),"Catastrófico","")))))</f>
        <v>Moderado</v>
      </c>
      <c r="N53" s="77">
        <f t="shared" ca="1" si="27"/>
        <v>0.6</v>
      </c>
      <c r="O53" s="78" t="str">
        <f t="shared" ca="1" si="28"/>
        <v>Moderado</v>
      </c>
      <c r="P53" s="55">
        <v>1</v>
      </c>
      <c r="Q53" s="103" t="s">
        <v>382</v>
      </c>
      <c r="R53" s="55" t="str">
        <f t="shared" si="20"/>
        <v>Probabilidad</v>
      </c>
      <c r="S53" s="60" t="s">
        <v>94</v>
      </c>
      <c r="T53" s="60" t="s">
        <v>95</v>
      </c>
      <c r="U53" s="61" t="str">
        <f t="shared" si="5"/>
        <v>40%</v>
      </c>
      <c r="V53" s="60" t="s">
        <v>96</v>
      </c>
      <c r="W53" s="60" t="s">
        <v>97</v>
      </c>
      <c r="X53" s="60" t="s">
        <v>98</v>
      </c>
      <c r="Y53" s="62">
        <f t="shared" si="6"/>
        <v>0.24</v>
      </c>
      <c r="Z53" s="63" t="str">
        <f t="shared" si="7"/>
        <v>Baja</v>
      </c>
      <c r="AA53" s="61">
        <f t="shared" si="8"/>
        <v>0.24</v>
      </c>
      <c r="AB53" s="63" t="str">
        <f t="shared" ca="1" si="9"/>
        <v>Moderado</v>
      </c>
      <c r="AC53" s="61">
        <f t="shared" ca="1" si="10"/>
        <v>0.6</v>
      </c>
      <c r="AD53" s="64" t="str">
        <f t="shared" ca="1" si="11"/>
        <v>Moderado</v>
      </c>
      <c r="AE53" s="60" t="s">
        <v>99</v>
      </c>
      <c r="AF53" s="65" t="s">
        <v>383</v>
      </c>
      <c r="AG53" s="54" t="s">
        <v>198</v>
      </c>
      <c r="AH53" s="66">
        <v>44652</v>
      </c>
      <c r="AI53" s="66">
        <v>44573</v>
      </c>
      <c r="AJ53" s="87" t="s">
        <v>384</v>
      </c>
      <c r="AK53" s="55">
        <v>1</v>
      </c>
      <c r="AL53" s="59" t="s">
        <v>385</v>
      </c>
      <c r="AM53" s="55">
        <v>1</v>
      </c>
      <c r="AN53" s="69" t="s">
        <v>104</v>
      </c>
      <c r="AO53" s="55">
        <v>1</v>
      </c>
      <c r="AP53" s="70" t="s">
        <v>105</v>
      </c>
      <c r="AQ53" s="79" t="s">
        <v>386</v>
      </c>
      <c r="AR53" s="91" t="s">
        <v>387</v>
      </c>
      <c r="AS53" s="72" t="s">
        <v>268</v>
      </c>
    </row>
    <row r="54" spans="1:45" ht="102.75" customHeight="1">
      <c r="A54" s="251"/>
      <c r="B54" s="254"/>
      <c r="C54" s="254"/>
      <c r="D54" s="81"/>
      <c r="E54" s="81"/>
      <c r="F54" s="81"/>
      <c r="G54" s="81"/>
      <c r="H54" s="81"/>
      <c r="I54" s="81"/>
      <c r="J54" s="81"/>
      <c r="K54" s="81"/>
      <c r="L54" s="81"/>
      <c r="M54" s="81"/>
      <c r="N54" s="81"/>
      <c r="O54" s="81"/>
      <c r="P54" s="55">
        <v>2</v>
      </c>
      <c r="Q54" s="59" t="s">
        <v>388</v>
      </c>
      <c r="R54" s="55" t="str">
        <f t="shared" si="20"/>
        <v>Probabilidad</v>
      </c>
      <c r="S54" s="60" t="s">
        <v>94</v>
      </c>
      <c r="T54" s="60" t="s">
        <v>95</v>
      </c>
      <c r="U54" s="61" t="str">
        <f t="shared" si="5"/>
        <v>40%</v>
      </c>
      <c r="V54" s="60" t="s">
        <v>96</v>
      </c>
      <c r="W54" s="60" t="s">
        <v>97</v>
      </c>
      <c r="X54" s="60" t="s">
        <v>98</v>
      </c>
      <c r="Y54" s="62">
        <f t="shared" si="6"/>
        <v>0</v>
      </c>
      <c r="Z54" s="63" t="str">
        <f t="shared" si="7"/>
        <v>Muy Baja</v>
      </c>
      <c r="AA54" s="61">
        <f t="shared" si="8"/>
        <v>0</v>
      </c>
      <c r="AB54" s="63" t="str">
        <f t="shared" si="9"/>
        <v>Leve</v>
      </c>
      <c r="AC54" s="61">
        <f t="shared" si="10"/>
        <v>0</v>
      </c>
      <c r="AD54" s="64" t="str">
        <f t="shared" si="11"/>
        <v>Bajo</v>
      </c>
      <c r="AE54" s="60" t="s">
        <v>99</v>
      </c>
      <c r="AF54" s="65" t="s">
        <v>389</v>
      </c>
      <c r="AG54" s="54" t="s">
        <v>390</v>
      </c>
      <c r="AH54" s="66">
        <v>44652</v>
      </c>
      <c r="AI54" s="66">
        <v>44573</v>
      </c>
      <c r="AJ54" s="87" t="s">
        <v>391</v>
      </c>
      <c r="AK54" s="55">
        <v>2</v>
      </c>
      <c r="AL54" s="59" t="s">
        <v>392</v>
      </c>
      <c r="AM54" s="55">
        <v>2</v>
      </c>
      <c r="AN54" s="69" t="s">
        <v>104</v>
      </c>
      <c r="AO54" s="55">
        <v>2</v>
      </c>
      <c r="AP54" s="70" t="s">
        <v>105</v>
      </c>
      <c r="AQ54" s="79" t="s">
        <v>393</v>
      </c>
      <c r="AR54" s="91" t="s">
        <v>394</v>
      </c>
      <c r="AS54" s="72" t="s">
        <v>268</v>
      </c>
    </row>
    <row r="55" spans="1:45" ht="93.75" customHeight="1">
      <c r="A55" s="252"/>
      <c r="B55" s="255"/>
      <c r="C55" s="255"/>
      <c r="D55" s="82"/>
      <c r="E55" s="82"/>
      <c r="F55" s="82"/>
      <c r="G55" s="82"/>
      <c r="H55" s="82"/>
      <c r="I55" s="82"/>
      <c r="J55" s="82"/>
      <c r="K55" s="82"/>
      <c r="L55" s="82"/>
      <c r="M55" s="82"/>
      <c r="N55" s="82"/>
      <c r="O55" s="82"/>
      <c r="P55" s="55">
        <v>3</v>
      </c>
      <c r="Q55" s="59" t="s">
        <v>395</v>
      </c>
      <c r="R55" s="55" t="str">
        <f t="shared" si="20"/>
        <v>Probabilidad</v>
      </c>
      <c r="S55" s="60" t="s">
        <v>94</v>
      </c>
      <c r="T55" s="60" t="s">
        <v>95</v>
      </c>
      <c r="U55" s="61" t="str">
        <f t="shared" si="5"/>
        <v>40%</v>
      </c>
      <c r="V55" s="60" t="s">
        <v>96</v>
      </c>
      <c r="W55" s="60" t="s">
        <v>97</v>
      </c>
      <c r="X55" s="60" t="s">
        <v>98</v>
      </c>
      <c r="Y55" s="62">
        <f t="shared" si="6"/>
        <v>0</v>
      </c>
      <c r="Z55" s="63" t="str">
        <f t="shared" si="7"/>
        <v>Muy Baja</v>
      </c>
      <c r="AA55" s="61">
        <f t="shared" si="8"/>
        <v>0</v>
      </c>
      <c r="AB55" s="63" t="str">
        <f t="shared" si="9"/>
        <v>Leve</v>
      </c>
      <c r="AC55" s="61">
        <f t="shared" si="10"/>
        <v>0</v>
      </c>
      <c r="AD55" s="64" t="str">
        <f t="shared" si="11"/>
        <v>Bajo</v>
      </c>
      <c r="AE55" s="60" t="s">
        <v>99</v>
      </c>
      <c r="AF55" s="65" t="s">
        <v>396</v>
      </c>
      <c r="AG55" s="55" t="s">
        <v>198</v>
      </c>
      <c r="AH55" s="66">
        <v>44652</v>
      </c>
      <c r="AI55" s="66">
        <v>44573</v>
      </c>
      <c r="AJ55" s="87" t="s">
        <v>397</v>
      </c>
      <c r="AK55" s="55">
        <v>3</v>
      </c>
      <c r="AL55" s="59" t="s">
        <v>398</v>
      </c>
      <c r="AM55" s="55">
        <v>3</v>
      </c>
      <c r="AN55" s="69" t="s">
        <v>104</v>
      </c>
      <c r="AO55" s="55">
        <v>3</v>
      </c>
      <c r="AP55" s="70" t="s">
        <v>105</v>
      </c>
      <c r="AQ55" s="79" t="s">
        <v>399</v>
      </c>
      <c r="AR55" s="72" t="s">
        <v>400</v>
      </c>
      <c r="AS55" s="72" t="s">
        <v>268</v>
      </c>
    </row>
    <row r="56" spans="1:45" ht="66" customHeight="1">
      <c r="A56" s="52">
        <v>22</v>
      </c>
      <c r="B56" s="53" t="s">
        <v>27</v>
      </c>
      <c r="C56" s="75" t="s">
        <v>238</v>
      </c>
      <c r="D56" s="75" t="s">
        <v>401</v>
      </c>
      <c r="E56" s="75" t="s">
        <v>402</v>
      </c>
      <c r="F56" s="75" t="s">
        <v>403</v>
      </c>
      <c r="G56" s="75" t="s">
        <v>372</v>
      </c>
      <c r="H56" s="52">
        <v>4</v>
      </c>
      <c r="I56" s="76" t="str">
        <f t="shared" ref="I56:I58" si="29">IF(H56&lt;=0,"",IF(H56&lt;=2,"Muy Baja",IF(H56&lt;=24,"Baja",IF(H56&lt;=500,"Media",IF(H56&lt;=5000,"Alta","Muy Alta")))))</f>
        <v>Baja</v>
      </c>
      <c r="J56" s="77">
        <f t="shared" ref="J56:J58" si="30">IF(I56="","",IF(I56="Muy Baja",0.2,IF(I56="Baja",0.4,IF(I56="Media",0.6,IF(I56="Alta",0.8,IF(I56="Muy Alta",1,))))))</f>
        <v>0.4</v>
      </c>
      <c r="K56" s="75" t="s">
        <v>404</v>
      </c>
      <c r="L56" s="77" t="str">
        <f ca="1">IF(NOT(ISERROR(MATCH(K56,'Tabla Impacto'!$B$152:$B$154,0))),'Tabla Impacto'!$F$154&amp;"Por favor no seleccionar los criterios de impacto(Afectación Económica o presupuestal y Pérdida Reputacional)",K56)</f>
        <v xml:space="preserve">     El riesgo afecta la imagen de la entidad internamente, de conocimiento general, nivel interno, de junta dircetiva y accionistas y/o de provedores</v>
      </c>
      <c r="M56" s="76" t="str">
        <f ca="1">IF(OR(L56='Tabla Impacto'!$C$11,L56='Tabla Impacto'!$D$11),"Leve",IF(OR(L56='Tabla Impacto'!$C$12,L56='Tabla Impacto'!$D$12),"Menor",IF(OR(L56='Tabla Impacto'!$C$13,L56='Tabla Impacto'!$D$13),"Moderado",IF(OR(#REF!='Tabla Impacto'!$C$14,L56='Tabla Impacto'!$D$14),"Mayor",IF(OR(L56='Tabla Impacto'!$C$15,L39='Tabla Impacto'!$D$15),"Catastrófico","")))))</f>
        <v>Menor</v>
      </c>
      <c r="N56" s="77">
        <f t="shared" ref="N56:N58" ca="1" si="31">IF(M56="","",IF(M56="Leve",0.2,IF(M56="Menor",0.4,IF(M56="Moderado",0.6,IF(M56="Mayor",0.8,IF(M56="Catastrófico",1,))))))</f>
        <v>0.4</v>
      </c>
      <c r="O56" s="78" t="str">
        <f t="shared" ref="O56:O58" ca="1" si="32">IF(OR(AND(I56="Muy Baja",M56="Leve"),AND(I56="Muy Baja",M56="Menor"),AND(I56="Baja",M56="Leve")),"Bajo",IF(OR(AND(I56="Muy baja",M56="Moderado"),AND(I56="Baja",M56="Menor"),AND(I56="Baja",M56="Moderado"),AND(I56="Media",M56="Leve"),AND(I56="Media",M56="Menor"),AND(I56="Media",M56="Moderado"),AND(I56="Alta",M56="Leve"),AND(I56="Alta",M56="Menor")),"Moderado",IF(OR(AND(I56="Muy Baja",M56="Mayor"),AND(I56="Baja",M56="Mayor"),AND(I56="Media",M56="Mayor"),AND(I56="Alta",M56="Moderado"),AND(I56="Alta",M56="Mayor"),AND(I56="Muy Alta",M56="Leve"),AND(I56="Muy Alta",M56="Menor"),AND(I56="Muy Alta",M56="Moderado"),AND(I56="Muy Alta",M56="Mayor")),"Alto",IF(OR(AND(I56="Muy Baja",M56="Catastrófico"),AND(I56="Baja",M56="Catastrófico"),AND(I56="Media",M56="Catastrófico"),AND(I56="Alta",M56="Catastrófico"),AND(I56="Muy Alta",M56="Catastrófico")),"Extremo",""))))</f>
        <v>Moderado</v>
      </c>
      <c r="P56" s="52">
        <v>1</v>
      </c>
      <c r="Q56" s="104" t="s">
        <v>405</v>
      </c>
      <c r="R56" s="52" t="str">
        <f t="shared" si="20"/>
        <v>Probabilidad</v>
      </c>
      <c r="S56" s="105" t="s">
        <v>94</v>
      </c>
      <c r="T56" s="105" t="s">
        <v>95</v>
      </c>
      <c r="U56" s="106" t="str">
        <f t="shared" si="5"/>
        <v>40%</v>
      </c>
      <c r="V56" s="105" t="s">
        <v>341</v>
      </c>
      <c r="W56" s="105" t="s">
        <v>97</v>
      </c>
      <c r="X56" s="105" t="s">
        <v>342</v>
      </c>
      <c r="Y56" s="107">
        <f t="shared" si="6"/>
        <v>0.24</v>
      </c>
      <c r="Z56" s="108" t="str">
        <f t="shared" si="7"/>
        <v>Baja</v>
      </c>
      <c r="AA56" s="106">
        <f t="shared" si="8"/>
        <v>0.24</v>
      </c>
      <c r="AB56" s="108" t="str">
        <f t="shared" ca="1" si="9"/>
        <v>Menor</v>
      </c>
      <c r="AC56" s="106">
        <f t="shared" ca="1" si="10"/>
        <v>0.4</v>
      </c>
      <c r="AD56" s="109" t="str">
        <f t="shared" ca="1" si="11"/>
        <v>Moderado</v>
      </c>
      <c r="AE56" s="105" t="s">
        <v>99</v>
      </c>
      <c r="AF56" s="110" t="s">
        <v>406</v>
      </c>
      <c r="AG56" s="52" t="s">
        <v>159</v>
      </c>
      <c r="AH56" s="111">
        <v>44652</v>
      </c>
      <c r="AI56" s="111">
        <v>44377</v>
      </c>
      <c r="AJ56" s="110" t="s">
        <v>407</v>
      </c>
      <c r="AK56" s="52">
        <v>1</v>
      </c>
      <c r="AL56" s="93" t="s">
        <v>385</v>
      </c>
      <c r="AM56" s="52">
        <v>1</v>
      </c>
      <c r="AN56" s="112" t="s">
        <v>104</v>
      </c>
      <c r="AO56" s="52">
        <v>1</v>
      </c>
      <c r="AP56" s="113" t="s">
        <v>105</v>
      </c>
      <c r="AQ56" s="79" t="s">
        <v>408</v>
      </c>
      <c r="AR56" s="72" t="s">
        <v>409</v>
      </c>
      <c r="AS56" s="72" t="s">
        <v>268</v>
      </c>
    </row>
    <row r="57" spans="1:45" ht="75.75" customHeight="1">
      <c r="A57" s="55">
        <v>23</v>
      </c>
      <c r="B57" s="54" t="s">
        <v>410</v>
      </c>
      <c r="C57" s="54" t="s">
        <v>118</v>
      </c>
      <c r="D57" s="54" t="s">
        <v>411</v>
      </c>
      <c r="E57" s="54" t="s">
        <v>412</v>
      </c>
      <c r="F57" s="54" t="s">
        <v>413</v>
      </c>
      <c r="G57" s="54" t="s">
        <v>91</v>
      </c>
      <c r="H57" s="55">
        <v>4</v>
      </c>
      <c r="I57" s="56" t="str">
        <f t="shared" si="29"/>
        <v>Baja</v>
      </c>
      <c r="J57" s="57">
        <f t="shared" si="30"/>
        <v>0.4</v>
      </c>
      <c r="K57" s="57" t="s">
        <v>414</v>
      </c>
      <c r="L57" s="57" t="str">
        <f ca="1">IF(NOT(ISERROR(MATCH(K57,'Tabla Impacto'!$B$152:$B$154,0))),'Tabla Impacto'!$F$154&amp;"Por favor no seleccionar los criterios de impacto(Afectación Económica o presupuestal y Pérdida Reputacional)",K57)</f>
        <v xml:space="preserve">     El riesgo afecta la imagen de alguna área de la organización</v>
      </c>
      <c r="M57" s="56" t="str">
        <f ca="1">IF(OR(L57='Tabla Impacto'!$C$11,L57='Tabla Impacto'!$D$11),"Leve",IF(OR(L57='Tabla Impacto'!$C$12,L57='Tabla Impacto'!$D$12),"Menor",IF(OR(L57='Tabla Impacto'!$C$13,L57='Tabla Impacto'!$D$13),"Moderado",IF(OR(#REF!='Tabla Impacto'!$C$14,L57='Tabla Impacto'!$D$14),"Mayor",IF(OR(L57='Tabla Impacto'!$C$15,L35='Tabla Impacto'!$D$15),"Catastrófico","")))))</f>
        <v>Leve</v>
      </c>
      <c r="N57" s="57">
        <f t="shared" ca="1" si="31"/>
        <v>0.2</v>
      </c>
      <c r="O57" s="58" t="str">
        <f t="shared" ca="1" si="32"/>
        <v>Bajo</v>
      </c>
      <c r="P57" s="55">
        <v>1</v>
      </c>
      <c r="Q57" s="59" t="s">
        <v>415</v>
      </c>
      <c r="R57" s="55" t="str">
        <f t="shared" si="20"/>
        <v>Probabilidad</v>
      </c>
      <c r="S57" s="60" t="s">
        <v>94</v>
      </c>
      <c r="T57" s="60" t="s">
        <v>95</v>
      </c>
      <c r="U57" s="61" t="str">
        <f t="shared" si="5"/>
        <v>40%</v>
      </c>
      <c r="V57" s="60" t="s">
        <v>96</v>
      </c>
      <c r="W57" s="60" t="s">
        <v>97</v>
      </c>
      <c r="X57" s="60" t="s">
        <v>98</v>
      </c>
      <c r="Y57" s="62">
        <f t="shared" si="6"/>
        <v>0.24</v>
      </c>
      <c r="Z57" s="63" t="str">
        <f t="shared" si="7"/>
        <v>Baja</v>
      </c>
      <c r="AA57" s="61">
        <f t="shared" si="8"/>
        <v>0.24</v>
      </c>
      <c r="AB57" s="63" t="str">
        <f t="shared" ca="1" si="9"/>
        <v>Leve</v>
      </c>
      <c r="AC57" s="61">
        <f t="shared" ca="1" si="10"/>
        <v>0.2</v>
      </c>
      <c r="AD57" s="64" t="str">
        <f t="shared" ca="1" si="11"/>
        <v>Bajo</v>
      </c>
      <c r="AE57" s="60" t="s">
        <v>99</v>
      </c>
      <c r="AF57" s="65" t="s">
        <v>416</v>
      </c>
      <c r="AG57" s="54" t="s">
        <v>101</v>
      </c>
      <c r="AH57" s="66">
        <v>44652</v>
      </c>
      <c r="AI57" s="66">
        <v>44896</v>
      </c>
      <c r="AJ57" s="87" t="s">
        <v>417</v>
      </c>
      <c r="AK57" s="55">
        <v>1</v>
      </c>
      <c r="AL57" s="88" t="s">
        <v>418</v>
      </c>
      <c r="AM57" s="55">
        <v>1</v>
      </c>
      <c r="AN57" s="88" t="s">
        <v>104</v>
      </c>
      <c r="AO57" s="55">
        <v>1</v>
      </c>
      <c r="AP57" s="70" t="s">
        <v>105</v>
      </c>
      <c r="AQ57" s="72" t="s">
        <v>419</v>
      </c>
      <c r="AR57" s="74" t="s">
        <v>420</v>
      </c>
      <c r="AS57" s="72" t="s">
        <v>268</v>
      </c>
    </row>
    <row r="58" spans="1:45" ht="66" customHeight="1">
      <c r="A58" s="114">
        <v>24</v>
      </c>
      <c r="B58" s="115" t="s">
        <v>421</v>
      </c>
      <c r="C58" s="115" t="s">
        <v>118</v>
      </c>
      <c r="D58" s="115" t="s">
        <v>422</v>
      </c>
      <c r="E58" s="115" t="s">
        <v>423</v>
      </c>
      <c r="F58" s="115" t="s">
        <v>424</v>
      </c>
      <c r="G58" s="115" t="s">
        <v>91</v>
      </c>
      <c r="H58" s="114">
        <v>4</v>
      </c>
      <c r="I58" s="116" t="str">
        <f t="shared" si="29"/>
        <v>Baja</v>
      </c>
      <c r="J58" s="117">
        <f t="shared" si="30"/>
        <v>0.4</v>
      </c>
      <c r="K58" s="117" t="s">
        <v>414</v>
      </c>
      <c r="L58" s="117" t="str">
        <f ca="1">IF(NOT(ISERROR(MATCH(K58,'Tabla Impacto'!$B$152:$B$154,0))),'Tabla Impacto'!$F$154&amp;"Por favor no seleccionar los criterios de impacto(Afectación Económica o presupuestal y Pérdida Reputacional)",K58)</f>
        <v xml:space="preserve">     El riesgo afecta la imagen de alguna área de la organización</v>
      </c>
      <c r="M58" s="116" t="str">
        <f ca="1">IF(OR(L58='Tabla Impacto'!$C$11,L58='Tabla Impacto'!$D$11),"Leve",IF(OR(L58='Tabla Impacto'!$C$12,L58='Tabla Impacto'!$D$12),"Menor",IF(OR(L58='Tabla Impacto'!$C$13,L58='Tabla Impacto'!$D$13),"Moderado",IF(OR(L35='Tabla Impacto'!$C$14,L58='Tabla Impacto'!$D$14),"Mayor",IF(OR(L58='Tabla Impacto'!$C$15,L38='Tabla Impacto'!$D$15),"Catastrófico","")))))</f>
        <v>Leve</v>
      </c>
      <c r="N58" s="117">
        <f t="shared" ca="1" si="31"/>
        <v>0.2</v>
      </c>
      <c r="O58" s="118" t="str">
        <f t="shared" ca="1" si="32"/>
        <v>Bajo</v>
      </c>
      <c r="P58" s="114">
        <v>1</v>
      </c>
      <c r="Q58" s="119" t="s">
        <v>425</v>
      </c>
      <c r="R58" s="114" t="str">
        <f t="shared" si="20"/>
        <v>Probabilidad</v>
      </c>
      <c r="S58" s="120" t="s">
        <v>130</v>
      </c>
      <c r="T58" s="120" t="s">
        <v>95</v>
      </c>
      <c r="U58" s="121" t="str">
        <f t="shared" si="5"/>
        <v>30%</v>
      </c>
      <c r="V58" s="120" t="s">
        <v>96</v>
      </c>
      <c r="W58" s="120" t="s">
        <v>97</v>
      </c>
      <c r="X58" s="120" t="s">
        <v>98</v>
      </c>
      <c r="Y58" s="122">
        <f t="shared" si="6"/>
        <v>0.28000000000000003</v>
      </c>
      <c r="Z58" s="123" t="str">
        <f t="shared" si="7"/>
        <v>Baja</v>
      </c>
      <c r="AA58" s="121">
        <f t="shared" si="8"/>
        <v>0.28000000000000003</v>
      </c>
      <c r="AB58" s="123" t="str">
        <f t="shared" ca="1" si="9"/>
        <v>Leve</v>
      </c>
      <c r="AC58" s="121">
        <f t="shared" ca="1" si="10"/>
        <v>0.2</v>
      </c>
      <c r="AD58" s="124" t="str">
        <f t="shared" ca="1" si="11"/>
        <v>Bajo</v>
      </c>
      <c r="AE58" s="120" t="s">
        <v>99</v>
      </c>
      <c r="AF58" s="125" t="s">
        <v>425</v>
      </c>
      <c r="AG58" s="115" t="s">
        <v>173</v>
      </c>
      <c r="AH58" s="126">
        <v>44652</v>
      </c>
      <c r="AI58" s="126">
        <v>44926</v>
      </c>
      <c r="AJ58" s="127" t="s">
        <v>426</v>
      </c>
      <c r="AK58" s="114">
        <v>1</v>
      </c>
      <c r="AL58" s="128" t="s">
        <v>427</v>
      </c>
      <c r="AM58" s="114">
        <v>1</v>
      </c>
      <c r="AN58" s="129" t="s">
        <v>104</v>
      </c>
      <c r="AO58" s="114">
        <v>1</v>
      </c>
      <c r="AP58" s="130" t="s">
        <v>105</v>
      </c>
      <c r="AQ58" s="74" t="s">
        <v>428</v>
      </c>
      <c r="AR58" s="74" t="s">
        <v>429</v>
      </c>
      <c r="AS58" s="72" t="s">
        <v>268</v>
      </c>
    </row>
    <row r="59" spans="1:45" ht="46.5" customHeight="1">
      <c r="A59" s="131"/>
      <c r="AR59" s="132"/>
    </row>
    <row r="60" spans="1:45" ht="46.5" customHeight="1"/>
    <row r="61" spans="1:45" ht="46.5" customHeight="1"/>
    <row r="62" spans="1:45" ht="46.5" customHeight="1"/>
    <row r="63" spans="1:45" ht="46.5" customHeight="1"/>
    <row r="64" spans="1:45" ht="46.5" customHeight="1"/>
    <row r="65" spans="1:42" ht="46.5" customHeight="1"/>
    <row r="66" spans="1:42" ht="46.5" customHeight="1"/>
    <row r="67" spans="1:42" ht="46.5" customHeight="1"/>
    <row r="68" spans="1:42" ht="46.5" customHeight="1"/>
    <row r="69" spans="1:42" ht="46.5" customHeight="1">
      <c r="A69" s="131"/>
      <c r="B69" s="131"/>
      <c r="C69" s="131"/>
      <c r="D69" s="131"/>
      <c r="E69" s="131"/>
      <c r="F69" s="32"/>
      <c r="G69" s="133"/>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J69" s="32"/>
      <c r="AK69" s="32"/>
      <c r="AL69" s="32"/>
      <c r="AM69" s="32"/>
      <c r="AN69" s="32"/>
      <c r="AO69" s="32"/>
      <c r="AP69" s="32"/>
    </row>
    <row r="70" spans="1:42" ht="46.5" customHeight="1">
      <c r="A70" s="131"/>
      <c r="B70" s="131"/>
      <c r="C70" s="131"/>
      <c r="D70" s="131"/>
      <c r="E70" s="131"/>
      <c r="F70" s="32"/>
      <c r="G70" s="133"/>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row>
    <row r="71" spans="1:42" ht="46.5" customHeight="1">
      <c r="A71" s="131"/>
      <c r="B71" s="131"/>
      <c r="C71" s="131"/>
      <c r="D71" s="131"/>
      <c r="E71" s="131"/>
      <c r="F71" s="32"/>
      <c r="G71" s="133"/>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row>
    <row r="72" spans="1:42" ht="46.5" customHeight="1">
      <c r="A72" s="131"/>
      <c r="B72" s="131"/>
      <c r="C72" s="131"/>
      <c r="D72" s="131"/>
      <c r="E72" s="131"/>
      <c r="F72" s="32"/>
      <c r="G72" s="133"/>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row>
    <row r="73" spans="1:42" ht="46.5" customHeight="1">
      <c r="A73" s="131"/>
      <c r="B73" s="131"/>
      <c r="C73" s="131"/>
      <c r="D73" s="131"/>
      <c r="E73" s="131"/>
      <c r="F73" s="32"/>
      <c r="G73" s="133"/>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row>
    <row r="74" spans="1:42" ht="46.5" customHeight="1">
      <c r="A74" s="131"/>
      <c r="B74" s="131"/>
      <c r="C74" s="131"/>
      <c r="D74" s="131"/>
      <c r="E74" s="131"/>
      <c r="F74" s="32"/>
      <c r="G74" s="133"/>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row>
    <row r="75" spans="1:42" ht="46.5" customHeight="1">
      <c r="A75" s="131"/>
      <c r="B75" s="131"/>
      <c r="C75" s="131"/>
      <c r="D75" s="131"/>
      <c r="E75" s="131"/>
      <c r="F75" s="32"/>
      <c r="G75" s="133"/>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row>
    <row r="76" spans="1:42" ht="46.5" customHeight="1">
      <c r="A76" s="131"/>
      <c r="B76" s="131"/>
      <c r="C76" s="131"/>
      <c r="D76" s="131"/>
      <c r="E76" s="131"/>
      <c r="F76" s="32"/>
      <c r="G76" s="133"/>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row>
    <row r="77" spans="1:42" ht="46.5" customHeight="1">
      <c r="A77" s="131"/>
      <c r="B77" s="131"/>
      <c r="C77" s="131"/>
      <c r="D77" s="131"/>
      <c r="E77" s="131"/>
      <c r="F77" s="32"/>
      <c r="G77" s="133"/>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row>
    <row r="78" spans="1:42" ht="46.5" customHeight="1">
      <c r="A78" s="131"/>
      <c r="B78" s="131"/>
      <c r="C78" s="131"/>
      <c r="D78" s="131"/>
      <c r="E78" s="131"/>
      <c r="F78" s="32"/>
      <c r="G78" s="13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row>
    <row r="79" spans="1:42" ht="46.5" customHeight="1">
      <c r="A79" s="131"/>
      <c r="B79" s="131"/>
      <c r="C79" s="131"/>
      <c r="D79" s="131"/>
      <c r="E79" s="131"/>
      <c r="F79" s="32"/>
      <c r="G79" s="133"/>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row>
    <row r="80" spans="1:42" ht="46.5" customHeight="1">
      <c r="A80" s="131"/>
      <c r="B80" s="131"/>
      <c r="C80" s="131"/>
      <c r="D80" s="131"/>
      <c r="E80" s="131"/>
      <c r="F80" s="32"/>
      <c r="G80" s="133"/>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row>
    <row r="81" spans="1:42" ht="46.5" customHeight="1">
      <c r="A81" s="131"/>
      <c r="B81" s="131"/>
      <c r="C81" s="131"/>
      <c r="D81" s="131"/>
      <c r="E81" s="131"/>
      <c r="F81" s="32"/>
      <c r="G81" s="133"/>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row>
    <row r="82" spans="1:42" ht="46.5" customHeight="1">
      <c r="A82" s="131"/>
      <c r="B82" s="131"/>
      <c r="C82" s="131"/>
      <c r="D82" s="131"/>
      <c r="E82" s="131"/>
      <c r="F82" s="32"/>
      <c r="G82" s="133"/>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row>
    <row r="83" spans="1:42" ht="46.5" customHeight="1">
      <c r="A83" s="131"/>
      <c r="B83" s="131"/>
      <c r="C83" s="131"/>
      <c r="D83" s="131"/>
      <c r="E83" s="131"/>
      <c r="F83" s="32"/>
      <c r="G83" s="133"/>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row>
    <row r="84" spans="1:42" ht="46.5" customHeight="1">
      <c r="A84" s="131"/>
      <c r="B84" s="131"/>
      <c r="C84" s="131"/>
      <c r="D84" s="131"/>
      <c r="E84" s="131"/>
      <c r="F84" s="32"/>
      <c r="G84" s="133"/>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row>
    <row r="85" spans="1:42" ht="46.5" customHeight="1">
      <c r="A85" s="131"/>
      <c r="B85" s="131"/>
      <c r="C85" s="131"/>
      <c r="D85" s="131"/>
      <c r="E85" s="131"/>
      <c r="F85" s="32"/>
      <c r="G85" s="133"/>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row>
    <row r="86" spans="1:42" ht="46.5" customHeight="1">
      <c r="A86" s="131"/>
      <c r="B86" s="131"/>
      <c r="C86" s="131"/>
      <c r="D86" s="131"/>
      <c r="E86" s="131"/>
      <c r="F86" s="32"/>
      <c r="G86" s="133"/>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row>
    <row r="87" spans="1:42" ht="46.5" customHeight="1">
      <c r="A87" s="131"/>
      <c r="B87" s="131"/>
      <c r="C87" s="131"/>
      <c r="D87" s="131"/>
      <c r="E87" s="131"/>
      <c r="F87" s="32"/>
      <c r="G87" s="133"/>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row>
    <row r="88" spans="1:42" ht="46.5" customHeight="1">
      <c r="A88" s="131"/>
      <c r="B88" s="131"/>
      <c r="C88" s="131"/>
      <c r="D88" s="131"/>
      <c r="E88" s="131"/>
      <c r="F88" s="32"/>
      <c r="G88" s="133"/>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row>
    <row r="89" spans="1:42" ht="46.5" customHeight="1">
      <c r="A89" s="131"/>
      <c r="B89" s="131"/>
      <c r="C89" s="131"/>
      <c r="D89" s="131"/>
      <c r="E89" s="131"/>
      <c r="F89" s="32"/>
      <c r="G89" s="133"/>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row>
    <row r="90" spans="1:42" ht="46.5" customHeight="1">
      <c r="A90" s="131"/>
      <c r="B90" s="131"/>
      <c r="C90" s="131"/>
      <c r="D90" s="131"/>
      <c r="E90" s="131"/>
      <c r="F90" s="32"/>
      <c r="G90" s="133"/>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row>
    <row r="91" spans="1:42" ht="46.5" customHeight="1">
      <c r="A91" s="131"/>
      <c r="B91" s="131"/>
      <c r="C91" s="131"/>
      <c r="D91" s="131"/>
      <c r="E91" s="131"/>
      <c r="F91" s="32"/>
      <c r="G91" s="133"/>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row>
    <row r="92" spans="1:42" ht="46.5" customHeight="1">
      <c r="A92" s="131"/>
      <c r="B92" s="131"/>
      <c r="C92" s="131"/>
      <c r="D92" s="131"/>
      <c r="E92" s="131"/>
      <c r="F92" s="32"/>
      <c r="G92" s="133"/>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row>
    <row r="93" spans="1:42" ht="46.5" customHeight="1">
      <c r="A93" s="131"/>
      <c r="B93" s="131"/>
      <c r="C93" s="131"/>
      <c r="D93" s="131"/>
      <c r="E93" s="131"/>
      <c r="F93" s="32"/>
      <c r="G93" s="133"/>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row>
    <row r="94" spans="1:42" ht="46.5" customHeight="1">
      <c r="A94" s="131"/>
      <c r="B94" s="131"/>
      <c r="C94" s="131"/>
      <c r="D94" s="131"/>
      <c r="E94" s="131"/>
      <c r="F94" s="32"/>
      <c r="G94" s="133"/>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row>
    <row r="95" spans="1:42" ht="46.5" customHeight="1">
      <c r="A95" s="131"/>
      <c r="B95" s="131"/>
      <c r="C95" s="131"/>
      <c r="D95" s="131"/>
      <c r="E95" s="131"/>
      <c r="F95" s="32"/>
      <c r="G95" s="133"/>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row>
    <row r="96" spans="1:42" ht="46.5" customHeight="1">
      <c r="A96" s="131"/>
      <c r="B96" s="131"/>
      <c r="C96" s="131"/>
      <c r="D96" s="131"/>
      <c r="E96" s="131"/>
      <c r="F96" s="32"/>
      <c r="G96" s="133"/>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row>
    <row r="97" spans="1:42" ht="46.5" customHeight="1">
      <c r="A97" s="131"/>
      <c r="B97" s="131"/>
      <c r="C97" s="131"/>
      <c r="D97" s="131"/>
      <c r="E97" s="131"/>
      <c r="F97" s="32"/>
      <c r="G97" s="133"/>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row>
    <row r="98" spans="1:42" ht="46.5" customHeight="1">
      <c r="A98" s="131"/>
      <c r="B98" s="131"/>
      <c r="C98" s="131"/>
      <c r="D98" s="131"/>
      <c r="E98" s="131"/>
      <c r="F98" s="32"/>
      <c r="G98" s="133"/>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row>
    <row r="99" spans="1:42" ht="46.5" customHeight="1">
      <c r="A99" s="131"/>
      <c r="B99" s="131"/>
      <c r="C99" s="131"/>
      <c r="D99" s="131"/>
      <c r="E99" s="131"/>
      <c r="F99" s="32"/>
      <c r="G99" s="133"/>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row>
    <row r="100" spans="1:42" ht="46.5" customHeight="1">
      <c r="A100" s="131"/>
      <c r="B100" s="131"/>
      <c r="C100" s="131"/>
      <c r="D100" s="131"/>
      <c r="E100" s="131"/>
      <c r="F100" s="32"/>
      <c r="G100" s="133"/>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row>
    <row r="101" spans="1:42" ht="46.5" customHeight="1">
      <c r="A101" s="131"/>
      <c r="B101" s="131"/>
      <c r="C101" s="131"/>
      <c r="D101" s="131"/>
      <c r="E101" s="131"/>
      <c r="F101" s="32"/>
      <c r="G101" s="133"/>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row>
    <row r="102" spans="1:42" ht="46.5" customHeight="1">
      <c r="A102" s="131"/>
      <c r="B102" s="131"/>
      <c r="C102" s="131"/>
      <c r="D102" s="131"/>
      <c r="E102" s="131"/>
      <c r="F102" s="32"/>
      <c r="G102" s="133"/>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row>
    <row r="103" spans="1:42" ht="46.5" customHeight="1">
      <c r="A103" s="131"/>
      <c r="B103" s="131"/>
      <c r="C103" s="131"/>
      <c r="D103" s="131"/>
      <c r="E103" s="131"/>
      <c r="F103" s="32"/>
      <c r="G103" s="133"/>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row>
    <row r="104" spans="1:42" ht="46.5" customHeight="1">
      <c r="A104" s="131"/>
      <c r="B104" s="131"/>
      <c r="C104" s="131"/>
      <c r="D104" s="131"/>
      <c r="E104" s="131"/>
      <c r="F104" s="32"/>
      <c r="G104" s="133"/>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row>
    <row r="105" spans="1:42" ht="46.5" customHeight="1">
      <c r="A105" s="131"/>
      <c r="B105" s="131"/>
      <c r="C105" s="131"/>
      <c r="D105" s="131"/>
      <c r="E105" s="131"/>
      <c r="F105" s="32"/>
      <c r="G105" s="133"/>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row>
    <row r="106" spans="1:42" ht="46.5" customHeight="1">
      <c r="A106" s="131"/>
      <c r="B106" s="131"/>
      <c r="C106" s="131"/>
      <c r="D106" s="131"/>
      <c r="E106" s="131"/>
      <c r="F106" s="32"/>
      <c r="G106" s="133"/>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row>
    <row r="107" spans="1:42" ht="46.5" customHeight="1">
      <c r="A107" s="131"/>
      <c r="B107" s="131"/>
      <c r="C107" s="131"/>
      <c r="D107" s="131"/>
      <c r="E107" s="131"/>
      <c r="F107" s="32"/>
      <c r="G107" s="133"/>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row>
    <row r="108" spans="1:42" ht="46.5" customHeight="1">
      <c r="A108" s="131"/>
      <c r="B108" s="131"/>
      <c r="C108" s="131"/>
      <c r="D108" s="131"/>
      <c r="E108" s="131"/>
      <c r="F108" s="32"/>
      <c r="G108" s="133"/>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row>
    <row r="109" spans="1:42" ht="46.5" customHeight="1">
      <c r="A109" s="131"/>
      <c r="B109" s="131"/>
      <c r="C109" s="131"/>
      <c r="D109" s="131"/>
      <c r="E109" s="131"/>
      <c r="F109" s="32"/>
      <c r="G109" s="133"/>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row>
    <row r="110" spans="1:42" ht="46.5" customHeight="1">
      <c r="A110" s="131"/>
      <c r="B110" s="131"/>
      <c r="C110" s="131"/>
      <c r="D110" s="131"/>
      <c r="E110" s="131"/>
      <c r="F110" s="32"/>
      <c r="G110" s="133"/>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row>
    <row r="111" spans="1:42" ht="46.5" customHeight="1">
      <c r="A111" s="131"/>
      <c r="B111" s="131"/>
      <c r="C111" s="131"/>
      <c r="D111" s="131"/>
      <c r="E111" s="131"/>
      <c r="F111" s="32"/>
      <c r="G111" s="133"/>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row>
    <row r="112" spans="1:42" ht="46.5" customHeight="1">
      <c r="A112" s="131"/>
      <c r="B112" s="131"/>
      <c r="C112" s="131"/>
      <c r="D112" s="131"/>
      <c r="E112" s="131"/>
      <c r="F112" s="32"/>
      <c r="G112" s="133"/>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row>
    <row r="113" spans="1:42" ht="46.5" customHeight="1">
      <c r="A113" s="131"/>
      <c r="B113" s="131"/>
      <c r="C113" s="131"/>
      <c r="D113" s="131"/>
      <c r="E113" s="131"/>
      <c r="F113" s="32"/>
      <c r="G113" s="133"/>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row>
    <row r="114" spans="1:42" ht="46.5" customHeight="1">
      <c r="A114" s="131"/>
      <c r="B114" s="131"/>
      <c r="C114" s="131"/>
      <c r="D114" s="131"/>
      <c r="E114" s="131"/>
      <c r="F114" s="32"/>
      <c r="G114" s="133"/>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row>
    <row r="115" spans="1:42" ht="46.5" customHeight="1">
      <c r="A115" s="131"/>
      <c r="B115" s="131"/>
      <c r="C115" s="131"/>
      <c r="D115" s="131"/>
      <c r="E115" s="131"/>
      <c r="F115" s="32"/>
      <c r="G115" s="133"/>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row>
    <row r="116" spans="1:42" ht="46.5" customHeight="1">
      <c r="A116" s="131"/>
      <c r="B116" s="131"/>
      <c r="C116" s="131"/>
      <c r="D116" s="131"/>
      <c r="E116" s="131"/>
      <c r="F116" s="32"/>
      <c r="G116" s="133"/>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row>
    <row r="117" spans="1:42" ht="46.5" customHeight="1">
      <c r="A117" s="131"/>
      <c r="B117" s="131"/>
      <c r="C117" s="131"/>
      <c r="D117" s="131"/>
      <c r="E117" s="131"/>
      <c r="F117" s="32"/>
      <c r="G117" s="133"/>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row>
    <row r="118" spans="1:42" ht="46.5" customHeight="1">
      <c r="A118" s="131"/>
      <c r="B118" s="131"/>
      <c r="C118" s="131"/>
      <c r="D118" s="131"/>
      <c r="E118" s="131"/>
      <c r="F118" s="32"/>
      <c r="G118" s="133"/>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row>
    <row r="119" spans="1:42" ht="46.5" customHeight="1">
      <c r="A119" s="131"/>
      <c r="B119" s="131"/>
      <c r="C119" s="131"/>
      <c r="D119" s="131"/>
      <c r="E119" s="131"/>
      <c r="F119" s="32"/>
      <c r="G119" s="133"/>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row>
    <row r="120" spans="1:42" ht="46.5" customHeight="1">
      <c r="A120" s="131"/>
      <c r="B120" s="131"/>
      <c r="C120" s="131"/>
      <c r="D120" s="131"/>
      <c r="E120" s="131"/>
      <c r="F120" s="32"/>
      <c r="G120" s="133"/>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row>
    <row r="121" spans="1:42" ht="46.5" customHeight="1">
      <c r="A121" s="131"/>
      <c r="B121" s="131"/>
      <c r="C121" s="131"/>
      <c r="D121" s="131"/>
      <c r="E121" s="131"/>
      <c r="F121" s="32"/>
      <c r="G121" s="133"/>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row>
    <row r="122" spans="1:42" ht="46.5" customHeight="1">
      <c r="A122" s="131"/>
      <c r="B122" s="131"/>
      <c r="C122" s="131"/>
      <c r="D122" s="131"/>
      <c r="E122" s="131"/>
      <c r="F122" s="32"/>
      <c r="G122" s="133"/>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row>
    <row r="123" spans="1:42" ht="46.5" customHeight="1">
      <c r="A123" s="131"/>
      <c r="B123" s="131"/>
      <c r="C123" s="131"/>
      <c r="D123" s="131"/>
      <c r="E123" s="131"/>
      <c r="F123" s="32"/>
      <c r="G123" s="133"/>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row>
    <row r="124" spans="1:42" ht="46.5" customHeight="1">
      <c r="A124" s="131"/>
      <c r="B124" s="131"/>
      <c r="C124" s="131"/>
      <c r="D124" s="131"/>
      <c r="E124" s="131"/>
      <c r="F124" s="32"/>
      <c r="G124" s="133"/>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row>
    <row r="125" spans="1:42" ht="46.5" customHeight="1">
      <c r="A125" s="131"/>
      <c r="B125" s="131"/>
      <c r="C125" s="131"/>
      <c r="D125" s="131"/>
      <c r="E125" s="131"/>
      <c r="F125" s="32"/>
      <c r="G125" s="133"/>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row>
    <row r="126" spans="1:42" ht="46.5" customHeight="1">
      <c r="A126" s="131"/>
      <c r="B126" s="131"/>
      <c r="C126" s="131"/>
      <c r="D126" s="131"/>
      <c r="E126" s="131"/>
      <c r="F126" s="32"/>
      <c r="G126" s="133"/>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row>
    <row r="127" spans="1:42" ht="46.5" customHeight="1">
      <c r="A127" s="131"/>
      <c r="B127" s="131"/>
      <c r="C127" s="131"/>
      <c r="D127" s="131"/>
      <c r="E127" s="131"/>
      <c r="F127" s="32"/>
      <c r="G127" s="133"/>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row>
    <row r="128" spans="1:42" ht="46.5" customHeight="1">
      <c r="A128" s="131"/>
      <c r="B128" s="131"/>
      <c r="C128" s="131"/>
      <c r="D128" s="131"/>
      <c r="E128" s="131"/>
      <c r="F128" s="32"/>
      <c r="G128" s="133"/>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row>
    <row r="129" spans="1:42" ht="46.5" customHeight="1">
      <c r="A129" s="131"/>
      <c r="B129" s="131"/>
      <c r="C129" s="131"/>
      <c r="D129" s="131"/>
      <c r="E129" s="131"/>
      <c r="F129" s="32"/>
      <c r="G129" s="133"/>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row>
    <row r="130" spans="1:42" ht="46.5" customHeight="1">
      <c r="A130" s="131"/>
      <c r="B130" s="131"/>
      <c r="C130" s="131"/>
      <c r="D130" s="131"/>
      <c r="E130" s="131"/>
      <c r="F130" s="32"/>
      <c r="G130" s="133"/>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row>
    <row r="131" spans="1:42" ht="46.5" customHeight="1">
      <c r="A131" s="131"/>
      <c r="B131" s="131"/>
      <c r="C131" s="131"/>
      <c r="D131" s="131"/>
      <c r="E131" s="131"/>
      <c r="F131" s="32"/>
      <c r="G131" s="133"/>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row>
    <row r="132" spans="1:42" ht="46.5" customHeight="1">
      <c r="A132" s="131"/>
      <c r="B132" s="131"/>
      <c r="C132" s="131"/>
      <c r="D132" s="131"/>
      <c r="E132" s="131"/>
      <c r="F132" s="32"/>
      <c r="G132" s="133"/>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row>
    <row r="133" spans="1:42" ht="46.5" customHeight="1">
      <c r="A133" s="131"/>
      <c r="B133" s="131"/>
      <c r="C133" s="131"/>
      <c r="D133" s="131"/>
      <c r="E133" s="131"/>
      <c r="F133" s="32"/>
      <c r="G133" s="133"/>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row>
    <row r="134" spans="1:42" ht="46.5" customHeight="1">
      <c r="A134" s="131"/>
      <c r="B134" s="131"/>
      <c r="C134" s="131"/>
      <c r="D134" s="131"/>
      <c r="E134" s="131"/>
      <c r="F134" s="32"/>
      <c r="G134" s="133"/>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row>
    <row r="135" spans="1:42" ht="46.5" customHeight="1">
      <c r="A135" s="131"/>
      <c r="B135" s="131"/>
      <c r="C135" s="131"/>
      <c r="D135" s="131"/>
      <c r="E135" s="131"/>
      <c r="F135" s="32"/>
      <c r="G135" s="133"/>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row>
    <row r="136" spans="1:42" ht="46.5" customHeight="1">
      <c r="A136" s="131"/>
      <c r="B136" s="131"/>
      <c r="C136" s="131"/>
      <c r="D136" s="131"/>
      <c r="E136" s="131"/>
      <c r="F136" s="32"/>
      <c r="G136" s="133"/>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row>
    <row r="137" spans="1:42" ht="46.5" customHeight="1">
      <c r="A137" s="131"/>
      <c r="B137" s="131"/>
      <c r="C137" s="131"/>
      <c r="D137" s="131"/>
      <c r="E137" s="131"/>
      <c r="F137" s="32"/>
      <c r="G137" s="133"/>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row>
    <row r="138" spans="1:42" ht="46.5" customHeight="1">
      <c r="A138" s="131"/>
      <c r="B138" s="131"/>
      <c r="C138" s="131"/>
      <c r="D138" s="131"/>
      <c r="E138" s="131"/>
      <c r="F138" s="32"/>
      <c r="G138" s="133"/>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row>
    <row r="139" spans="1:42" ht="46.5" customHeight="1">
      <c r="A139" s="131"/>
      <c r="B139" s="131"/>
      <c r="C139" s="131"/>
      <c r="D139" s="131"/>
      <c r="E139" s="131"/>
      <c r="F139" s="32"/>
      <c r="G139" s="133"/>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row>
    <row r="140" spans="1:42" ht="46.5" customHeight="1">
      <c r="A140" s="131"/>
      <c r="B140" s="131"/>
      <c r="C140" s="131"/>
      <c r="D140" s="131"/>
      <c r="E140" s="131"/>
      <c r="F140" s="32"/>
      <c r="G140" s="133"/>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row>
    <row r="141" spans="1:42" ht="46.5" customHeight="1">
      <c r="A141" s="131"/>
      <c r="B141" s="131"/>
      <c r="C141" s="131"/>
      <c r="D141" s="131"/>
      <c r="E141" s="131"/>
      <c r="F141" s="32"/>
      <c r="G141" s="133"/>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row>
    <row r="142" spans="1:42" ht="46.5" customHeight="1">
      <c r="A142" s="131"/>
      <c r="B142" s="131"/>
      <c r="C142" s="131"/>
      <c r="D142" s="131"/>
      <c r="E142" s="131"/>
      <c r="F142" s="32"/>
      <c r="G142" s="133"/>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row>
    <row r="143" spans="1:42" ht="46.5" customHeight="1">
      <c r="A143" s="131"/>
      <c r="B143" s="131"/>
      <c r="C143" s="131"/>
      <c r="D143" s="131"/>
      <c r="E143" s="131"/>
      <c r="F143" s="32"/>
      <c r="G143" s="133"/>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row>
    <row r="144" spans="1:42" ht="46.5" customHeight="1">
      <c r="A144" s="131"/>
      <c r="B144" s="131"/>
      <c r="C144" s="131"/>
      <c r="D144" s="131"/>
      <c r="E144" s="131"/>
      <c r="F144" s="32"/>
      <c r="G144" s="133"/>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row>
    <row r="145" spans="1:42" ht="46.5" customHeight="1">
      <c r="A145" s="131"/>
      <c r="B145" s="131"/>
      <c r="C145" s="131"/>
      <c r="D145" s="131"/>
      <c r="E145" s="131"/>
      <c r="F145" s="32"/>
      <c r="G145" s="133"/>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row>
    <row r="146" spans="1:42" ht="46.5" customHeight="1">
      <c r="A146" s="131"/>
      <c r="B146" s="131"/>
      <c r="C146" s="131"/>
      <c r="D146" s="131"/>
      <c r="E146" s="131"/>
      <c r="F146" s="32"/>
      <c r="G146" s="133"/>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row>
    <row r="147" spans="1:42" ht="46.5" customHeight="1">
      <c r="A147" s="131"/>
      <c r="B147" s="131"/>
      <c r="C147" s="131"/>
      <c r="D147" s="131"/>
      <c r="E147" s="131"/>
      <c r="F147" s="32"/>
      <c r="G147" s="133"/>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row>
    <row r="148" spans="1:42" ht="46.5" customHeight="1">
      <c r="A148" s="131"/>
      <c r="B148" s="131"/>
      <c r="C148" s="131"/>
      <c r="D148" s="131"/>
      <c r="E148" s="131"/>
      <c r="F148" s="32"/>
      <c r="G148" s="133"/>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row>
    <row r="149" spans="1:42" ht="46.5" customHeight="1">
      <c r="A149" s="131"/>
      <c r="B149" s="131"/>
      <c r="C149" s="131"/>
      <c r="D149" s="131"/>
      <c r="E149" s="131"/>
      <c r="F149" s="32"/>
      <c r="G149" s="133"/>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row>
    <row r="150" spans="1:42" ht="46.5" customHeight="1">
      <c r="A150" s="131"/>
      <c r="B150" s="131"/>
      <c r="C150" s="131"/>
      <c r="D150" s="131"/>
      <c r="E150" s="131"/>
      <c r="F150" s="32"/>
      <c r="G150" s="133"/>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row>
    <row r="151" spans="1:42" ht="46.5" customHeight="1">
      <c r="A151" s="131"/>
      <c r="B151" s="131"/>
      <c r="C151" s="131"/>
      <c r="D151" s="131"/>
      <c r="E151" s="131"/>
      <c r="F151" s="32"/>
      <c r="G151" s="133"/>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row>
    <row r="152" spans="1:42" ht="46.5" customHeight="1">
      <c r="A152" s="131"/>
      <c r="B152" s="131"/>
      <c r="C152" s="131"/>
      <c r="D152" s="131"/>
      <c r="E152" s="131"/>
      <c r="F152" s="32"/>
      <c r="G152" s="133"/>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row>
    <row r="153" spans="1:42" ht="46.5" customHeight="1">
      <c r="A153" s="131"/>
      <c r="B153" s="131"/>
      <c r="C153" s="131"/>
      <c r="D153" s="131"/>
      <c r="E153" s="131"/>
      <c r="F153" s="32"/>
      <c r="G153" s="133"/>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row>
    <row r="154" spans="1:42" ht="46.5" customHeight="1">
      <c r="A154" s="131"/>
      <c r="B154" s="131"/>
      <c r="C154" s="131"/>
      <c r="D154" s="131"/>
      <c r="E154" s="131"/>
      <c r="F154" s="32"/>
      <c r="G154" s="133"/>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row>
    <row r="155" spans="1:42" ht="46.5" customHeight="1">
      <c r="A155" s="131"/>
      <c r="B155" s="131"/>
      <c r="C155" s="131"/>
      <c r="D155" s="131"/>
      <c r="E155" s="131"/>
      <c r="F155" s="32"/>
      <c r="G155" s="133"/>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row>
    <row r="156" spans="1:42" ht="46.5" customHeight="1">
      <c r="A156" s="131"/>
      <c r="B156" s="131"/>
      <c r="C156" s="131"/>
      <c r="D156" s="131"/>
      <c r="E156" s="131"/>
      <c r="F156" s="32"/>
      <c r="G156" s="133"/>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row>
    <row r="157" spans="1:42" ht="46.5" customHeight="1">
      <c r="A157" s="131"/>
      <c r="B157" s="131"/>
      <c r="C157" s="131"/>
      <c r="D157" s="131"/>
      <c r="E157" s="131"/>
      <c r="F157" s="32"/>
      <c r="G157" s="133"/>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row>
    <row r="158" spans="1:42" ht="46.5" customHeight="1">
      <c r="A158" s="131"/>
      <c r="B158" s="131"/>
      <c r="C158" s="131"/>
      <c r="D158" s="131"/>
      <c r="E158" s="131"/>
      <c r="F158" s="32"/>
      <c r="G158" s="133"/>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row>
    <row r="159" spans="1:42" ht="46.5" customHeight="1">
      <c r="A159" s="131"/>
      <c r="B159" s="131"/>
      <c r="C159" s="131"/>
      <c r="D159" s="131"/>
      <c r="E159" s="131"/>
      <c r="F159" s="32"/>
      <c r="G159" s="133"/>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row>
    <row r="160" spans="1:42" ht="46.5" customHeight="1">
      <c r="A160" s="131"/>
      <c r="B160" s="131"/>
      <c r="C160" s="131"/>
      <c r="D160" s="131"/>
      <c r="E160" s="131"/>
      <c r="F160" s="32"/>
      <c r="G160" s="133"/>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row>
    <row r="161" spans="1:42" ht="46.5" customHeight="1">
      <c r="A161" s="131"/>
      <c r="B161" s="131"/>
      <c r="C161" s="131"/>
      <c r="D161" s="131"/>
      <c r="E161" s="131"/>
      <c r="F161" s="32"/>
      <c r="G161" s="133"/>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row>
    <row r="162" spans="1:42" ht="46.5" customHeight="1">
      <c r="A162" s="131"/>
      <c r="B162" s="131"/>
      <c r="C162" s="131"/>
      <c r="D162" s="131"/>
      <c r="E162" s="131"/>
      <c r="F162" s="32"/>
      <c r="G162" s="133"/>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row>
    <row r="163" spans="1:42" ht="46.5" customHeight="1">
      <c r="A163" s="131"/>
      <c r="B163" s="131"/>
      <c r="C163" s="131"/>
      <c r="D163" s="131"/>
      <c r="E163" s="131"/>
      <c r="F163" s="32"/>
      <c r="G163" s="133"/>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row>
    <row r="164" spans="1:42" ht="46.5" customHeight="1">
      <c r="A164" s="131"/>
      <c r="B164" s="131"/>
      <c r="C164" s="131"/>
      <c r="D164" s="131"/>
      <c r="E164" s="131"/>
      <c r="F164" s="32"/>
      <c r="G164" s="133"/>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row>
    <row r="165" spans="1:42" ht="46.5" customHeight="1">
      <c r="A165" s="131"/>
      <c r="B165" s="131"/>
      <c r="C165" s="131"/>
      <c r="D165" s="131"/>
      <c r="E165" s="131"/>
      <c r="F165" s="32"/>
      <c r="G165" s="133"/>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row>
    <row r="166" spans="1:42" ht="46.5" customHeight="1">
      <c r="A166" s="131"/>
      <c r="B166" s="131"/>
      <c r="C166" s="131"/>
      <c r="D166" s="131"/>
      <c r="E166" s="131"/>
      <c r="F166" s="32"/>
      <c r="G166" s="133"/>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row>
    <row r="167" spans="1:42" ht="46.5" customHeight="1">
      <c r="A167" s="131"/>
      <c r="B167" s="131"/>
      <c r="C167" s="131"/>
      <c r="D167" s="131"/>
      <c r="E167" s="131"/>
      <c r="F167" s="32"/>
      <c r="G167" s="133"/>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row>
    <row r="168" spans="1:42" ht="46.5" customHeight="1">
      <c r="A168" s="131"/>
      <c r="B168" s="131"/>
      <c r="C168" s="131"/>
      <c r="D168" s="131"/>
      <c r="E168" s="131"/>
      <c r="F168" s="32"/>
      <c r="G168" s="133"/>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row>
    <row r="169" spans="1:42" ht="46.5" customHeight="1">
      <c r="A169" s="131"/>
      <c r="B169" s="131"/>
      <c r="C169" s="131"/>
      <c r="D169" s="131"/>
      <c r="E169" s="131"/>
      <c r="F169" s="32"/>
      <c r="G169" s="133"/>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row>
    <row r="170" spans="1:42" ht="46.5" customHeight="1">
      <c r="A170" s="131"/>
      <c r="B170" s="131"/>
      <c r="C170" s="131"/>
      <c r="D170" s="131"/>
      <c r="E170" s="131"/>
      <c r="F170" s="32"/>
      <c r="G170" s="133"/>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row>
    <row r="171" spans="1:42" ht="46.5" customHeight="1">
      <c r="A171" s="131"/>
      <c r="B171" s="131"/>
      <c r="C171" s="131"/>
      <c r="D171" s="131"/>
      <c r="E171" s="131"/>
      <c r="F171" s="32"/>
      <c r="G171" s="133"/>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row>
    <row r="172" spans="1:42" ht="46.5" customHeight="1">
      <c r="A172" s="131"/>
      <c r="B172" s="131"/>
      <c r="C172" s="131"/>
      <c r="D172" s="131"/>
      <c r="E172" s="131"/>
      <c r="F172" s="32"/>
      <c r="G172" s="133"/>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row>
    <row r="173" spans="1:42" ht="46.5" customHeight="1">
      <c r="A173" s="131"/>
      <c r="B173" s="131"/>
      <c r="C173" s="131"/>
      <c r="D173" s="131"/>
      <c r="E173" s="131"/>
      <c r="F173" s="32"/>
      <c r="G173" s="133"/>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row>
    <row r="174" spans="1:42" ht="46.5" customHeight="1">
      <c r="A174" s="131"/>
      <c r="B174" s="131"/>
      <c r="C174" s="131"/>
      <c r="D174" s="131"/>
      <c r="E174" s="131"/>
      <c r="F174" s="32"/>
      <c r="G174" s="133"/>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row>
    <row r="175" spans="1:42" ht="46.5" customHeight="1">
      <c r="A175" s="131"/>
      <c r="B175" s="131"/>
      <c r="C175" s="131"/>
      <c r="D175" s="131"/>
      <c r="E175" s="131"/>
      <c r="F175" s="32"/>
      <c r="G175" s="133"/>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row>
    <row r="176" spans="1:42" ht="46.5" customHeight="1">
      <c r="A176" s="131"/>
      <c r="B176" s="131"/>
      <c r="C176" s="131"/>
      <c r="D176" s="131"/>
      <c r="E176" s="131"/>
      <c r="F176" s="32"/>
      <c r="G176" s="133"/>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row>
    <row r="177" spans="1:42" ht="46.5" customHeight="1">
      <c r="A177" s="131"/>
      <c r="B177" s="131"/>
      <c r="C177" s="131"/>
      <c r="D177" s="131"/>
      <c r="E177" s="131"/>
      <c r="F177" s="32"/>
      <c r="G177" s="133"/>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row>
    <row r="178" spans="1:42" ht="46.5" customHeight="1">
      <c r="A178" s="131"/>
      <c r="B178" s="131"/>
      <c r="C178" s="131"/>
      <c r="D178" s="131"/>
      <c r="E178" s="131"/>
      <c r="F178" s="32"/>
      <c r="G178" s="133"/>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row>
    <row r="179" spans="1:42" ht="46.5" customHeight="1">
      <c r="A179" s="131"/>
      <c r="B179" s="131"/>
      <c r="C179" s="131"/>
      <c r="D179" s="131"/>
      <c r="E179" s="131"/>
      <c r="F179" s="32"/>
      <c r="G179" s="133"/>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row>
    <row r="180" spans="1:42" ht="46.5" customHeight="1">
      <c r="A180" s="131"/>
      <c r="B180" s="131"/>
      <c r="C180" s="131"/>
      <c r="D180" s="131"/>
      <c r="E180" s="131"/>
      <c r="F180" s="32"/>
      <c r="G180" s="133"/>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row>
    <row r="181" spans="1:42" ht="46.5" customHeight="1">
      <c r="A181" s="131"/>
      <c r="B181" s="131"/>
      <c r="C181" s="131"/>
      <c r="D181" s="131"/>
      <c r="E181" s="131"/>
      <c r="F181" s="32"/>
      <c r="G181" s="133"/>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row>
    <row r="182" spans="1:42" ht="46.5" customHeight="1">
      <c r="A182" s="131"/>
      <c r="B182" s="131"/>
      <c r="C182" s="131"/>
      <c r="D182" s="131"/>
      <c r="E182" s="131"/>
      <c r="F182" s="32"/>
      <c r="G182" s="133"/>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row>
    <row r="183" spans="1:42" ht="46.5" customHeight="1">
      <c r="A183" s="131"/>
      <c r="B183" s="131"/>
      <c r="C183" s="131"/>
      <c r="D183" s="131"/>
      <c r="E183" s="131"/>
      <c r="F183" s="32"/>
      <c r="G183" s="133"/>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row>
    <row r="184" spans="1:42" ht="46.5" customHeight="1">
      <c r="A184" s="131"/>
      <c r="B184" s="131"/>
      <c r="C184" s="131"/>
      <c r="D184" s="131"/>
      <c r="E184" s="131"/>
      <c r="F184" s="32"/>
      <c r="G184" s="133"/>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row>
    <row r="185" spans="1:42" ht="46.5" customHeight="1">
      <c r="A185" s="131"/>
      <c r="B185" s="131"/>
      <c r="C185" s="131"/>
      <c r="D185" s="131"/>
      <c r="E185" s="131"/>
      <c r="F185" s="32"/>
      <c r="G185" s="133"/>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row>
    <row r="186" spans="1:42" ht="46.5" customHeight="1">
      <c r="A186" s="131"/>
      <c r="B186" s="131"/>
      <c r="C186" s="131"/>
      <c r="D186" s="131"/>
      <c r="E186" s="131"/>
      <c r="F186" s="32"/>
      <c r="G186" s="133"/>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row>
    <row r="187" spans="1:42" ht="46.5" customHeight="1">
      <c r="A187" s="131"/>
      <c r="B187" s="131"/>
      <c r="C187" s="131"/>
      <c r="D187" s="131"/>
      <c r="E187" s="131"/>
      <c r="F187" s="32"/>
      <c r="G187" s="133"/>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row>
    <row r="188" spans="1:42" ht="46.5" customHeight="1">
      <c r="A188" s="131"/>
      <c r="B188" s="131"/>
      <c r="C188" s="131"/>
      <c r="D188" s="131"/>
      <c r="E188" s="131"/>
      <c r="F188" s="32"/>
      <c r="G188" s="133"/>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row>
    <row r="189" spans="1:42" ht="46.5" customHeight="1">
      <c r="A189" s="131"/>
      <c r="B189" s="131"/>
      <c r="C189" s="131"/>
      <c r="D189" s="131"/>
      <c r="E189" s="131"/>
      <c r="F189" s="32"/>
      <c r="G189" s="133"/>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row>
    <row r="190" spans="1:42" ht="46.5" customHeight="1">
      <c r="A190" s="131"/>
      <c r="B190" s="131"/>
      <c r="C190" s="131"/>
      <c r="D190" s="131"/>
      <c r="E190" s="131"/>
      <c r="F190" s="32"/>
      <c r="G190" s="133"/>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row>
    <row r="191" spans="1:42" ht="46.5" customHeight="1">
      <c r="A191" s="131"/>
      <c r="B191" s="131"/>
      <c r="C191" s="131"/>
      <c r="D191" s="131"/>
      <c r="E191" s="131"/>
      <c r="F191" s="32"/>
      <c r="G191" s="133"/>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row>
    <row r="192" spans="1:42" ht="46.5" customHeight="1">
      <c r="A192" s="131"/>
      <c r="B192" s="131"/>
      <c r="C192" s="131"/>
      <c r="D192" s="131"/>
      <c r="E192" s="131"/>
      <c r="F192" s="32"/>
      <c r="G192" s="133"/>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row>
    <row r="193" spans="1:42" ht="46.5" customHeight="1">
      <c r="A193" s="131"/>
      <c r="B193" s="131"/>
      <c r="C193" s="131"/>
      <c r="D193" s="131"/>
      <c r="E193" s="131"/>
      <c r="F193" s="32"/>
      <c r="G193" s="133"/>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row>
    <row r="194" spans="1:42" ht="46.5" customHeight="1">
      <c r="A194" s="131"/>
      <c r="B194" s="131"/>
      <c r="C194" s="131"/>
      <c r="D194" s="131"/>
      <c r="E194" s="131"/>
      <c r="F194" s="32"/>
      <c r="G194" s="133"/>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row>
    <row r="195" spans="1:42" ht="46.5" customHeight="1">
      <c r="A195" s="131"/>
      <c r="B195" s="131"/>
      <c r="C195" s="131"/>
      <c r="D195" s="131"/>
      <c r="E195" s="131"/>
      <c r="F195" s="32"/>
      <c r="G195" s="133"/>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row>
    <row r="196" spans="1:42" ht="46.5" customHeight="1">
      <c r="A196" s="131"/>
      <c r="B196" s="131"/>
      <c r="C196" s="131"/>
      <c r="D196" s="131"/>
      <c r="E196" s="131"/>
      <c r="F196" s="32"/>
      <c r="G196" s="133"/>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row>
    <row r="197" spans="1:42" ht="46.5" customHeight="1">
      <c r="A197" s="131"/>
      <c r="B197" s="131"/>
      <c r="C197" s="131"/>
      <c r="D197" s="131"/>
      <c r="E197" s="131"/>
      <c r="F197" s="32"/>
      <c r="G197" s="133"/>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row>
    <row r="198" spans="1:42" ht="46.5" customHeight="1">
      <c r="A198" s="131"/>
      <c r="B198" s="131"/>
      <c r="C198" s="131"/>
      <c r="D198" s="131"/>
      <c r="E198" s="131"/>
      <c r="F198" s="32"/>
      <c r="G198" s="133"/>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row>
    <row r="199" spans="1:42" ht="46.5" customHeight="1">
      <c r="A199" s="131"/>
      <c r="B199" s="131"/>
      <c r="C199" s="131"/>
      <c r="D199" s="131"/>
      <c r="E199" s="131"/>
      <c r="F199" s="32"/>
      <c r="G199" s="133"/>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row>
    <row r="200" spans="1:42" ht="46.5" customHeight="1">
      <c r="A200" s="131"/>
      <c r="B200" s="131"/>
      <c r="C200" s="131"/>
      <c r="D200" s="131"/>
      <c r="E200" s="131"/>
      <c r="F200" s="32"/>
      <c r="G200" s="133"/>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row>
    <row r="201" spans="1:42" ht="46.5" customHeight="1">
      <c r="A201" s="131"/>
      <c r="B201" s="131"/>
      <c r="C201" s="131"/>
      <c r="D201" s="131"/>
      <c r="E201" s="131"/>
      <c r="F201" s="32"/>
      <c r="G201" s="133"/>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row>
    <row r="202" spans="1:42" ht="46.5" customHeight="1">
      <c r="A202" s="131"/>
      <c r="B202" s="131"/>
      <c r="C202" s="131"/>
      <c r="D202" s="131"/>
      <c r="E202" s="131"/>
      <c r="F202" s="32"/>
      <c r="G202" s="133"/>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row>
    <row r="203" spans="1:42" ht="46.5" customHeight="1">
      <c r="A203" s="131"/>
      <c r="B203" s="131"/>
      <c r="C203" s="131"/>
      <c r="D203" s="131"/>
      <c r="E203" s="131"/>
      <c r="F203" s="32"/>
      <c r="G203" s="133"/>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row>
    <row r="204" spans="1:42" ht="46.5" customHeight="1">
      <c r="A204" s="131"/>
      <c r="B204" s="131"/>
      <c r="C204" s="131"/>
      <c r="D204" s="131"/>
      <c r="E204" s="131"/>
      <c r="F204" s="32"/>
      <c r="G204" s="133"/>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row>
    <row r="205" spans="1:42" ht="46.5" customHeight="1">
      <c r="A205" s="131"/>
      <c r="B205" s="131"/>
      <c r="C205" s="131"/>
      <c r="D205" s="131"/>
      <c r="E205" s="131"/>
      <c r="F205" s="32"/>
      <c r="G205" s="133"/>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row>
    <row r="206" spans="1:42" ht="46.5" customHeight="1">
      <c r="A206" s="131"/>
      <c r="B206" s="131"/>
      <c r="C206" s="131"/>
      <c r="D206" s="131"/>
      <c r="E206" s="131"/>
      <c r="F206" s="32"/>
      <c r="G206" s="133"/>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row>
    <row r="207" spans="1:42" ht="46.5" customHeight="1">
      <c r="A207" s="131"/>
      <c r="B207" s="131"/>
      <c r="C207" s="131"/>
      <c r="D207" s="131"/>
      <c r="E207" s="131"/>
      <c r="F207" s="32"/>
      <c r="G207" s="133"/>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row>
    <row r="208" spans="1:42" ht="46.5" customHeight="1">
      <c r="A208" s="131"/>
      <c r="B208" s="131"/>
      <c r="C208" s="131"/>
      <c r="D208" s="131"/>
      <c r="E208" s="131"/>
      <c r="F208" s="32"/>
      <c r="G208" s="133"/>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row>
    <row r="209" spans="1:42" ht="46.5" customHeight="1">
      <c r="A209" s="131"/>
      <c r="B209" s="131"/>
      <c r="C209" s="131"/>
      <c r="D209" s="131"/>
      <c r="E209" s="131"/>
      <c r="F209" s="32"/>
      <c r="G209" s="133"/>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row>
    <row r="210" spans="1:42" ht="46.5" customHeight="1">
      <c r="A210" s="131"/>
      <c r="B210" s="131"/>
      <c r="C210" s="131"/>
      <c r="D210" s="131"/>
      <c r="E210" s="131"/>
      <c r="F210" s="32"/>
      <c r="G210" s="133"/>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row>
    <row r="211" spans="1:42" ht="46.5" customHeight="1">
      <c r="A211" s="131"/>
      <c r="B211" s="131"/>
      <c r="C211" s="131"/>
      <c r="D211" s="131"/>
      <c r="E211" s="131"/>
      <c r="F211" s="32"/>
      <c r="G211" s="133"/>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row>
    <row r="212" spans="1:42" ht="46.5" customHeight="1">
      <c r="A212" s="131"/>
      <c r="B212" s="131"/>
      <c r="C212" s="131"/>
      <c r="D212" s="131"/>
      <c r="E212" s="131"/>
      <c r="F212" s="32"/>
      <c r="G212" s="133"/>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row>
    <row r="213" spans="1:42" ht="46.5" customHeight="1">
      <c r="A213" s="131"/>
      <c r="B213" s="131"/>
      <c r="C213" s="131"/>
      <c r="D213" s="131"/>
      <c r="E213" s="131"/>
      <c r="F213" s="32"/>
      <c r="G213" s="133"/>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row>
    <row r="214" spans="1:42" ht="46.5" customHeight="1">
      <c r="A214" s="131"/>
      <c r="B214" s="131"/>
      <c r="C214" s="131"/>
      <c r="D214" s="131"/>
      <c r="E214" s="131"/>
      <c r="F214" s="32"/>
      <c r="G214" s="133"/>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row>
    <row r="215" spans="1:42" ht="46.5" customHeight="1">
      <c r="A215" s="131"/>
      <c r="B215" s="131"/>
      <c r="C215" s="131"/>
      <c r="D215" s="131"/>
      <c r="E215" s="131"/>
      <c r="F215" s="32"/>
      <c r="G215" s="133"/>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row>
    <row r="216" spans="1:42" ht="46.5" customHeight="1">
      <c r="A216" s="131"/>
      <c r="B216" s="131"/>
      <c r="C216" s="131"/>
      <c r="D216" s="131"/>
      <c r="E216" s="131"/>
      <c r="F216" s="32"/>
      <c r="G216" s="133"/>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row>
    <row r="217" spans="1:42" ht="46.5" customHeight="1">
      <c r="A217" s="131"/>
      <c r="B217" s="131"/>
      <c r="C217" s="131"/>
      <c r="D217" s="131"/>
      <c r="E217" s="131"/>
      <c r="F217" s="32"/>
      <c r="G217" s="133"/>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row>
    <row r="218" spans="1:42" ht="46.5" customHeight="1">
      <c r="A218" s="131"/>
      <c r="B218" s="131"/>
      <c r="C218" s="131"/>
      <c r="D218" s="131"/>
      <c r="E218" s="131"/>
      <c r="F218" s="32"/>
      <c r="G218" s="133"/>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row>
    <row r="219" spans="1:42" ht="46.5" customHeight="1">
      <c r="A219" s="131"/>
      <c r="B219" s="131"/>
      <c r="C219" s="131"/>
      <c r="D219" s="131"/>
      <c r="E219" s="131"/>
      <c r="F219" s="32"/>
      <c r="G219" s="133"/>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row>
    <row r="220" spans="1:42" ht="46.5" customHeight="1">
      <c r="A220" s="131"/>
      <c r="B220" s="131"/>
      <c r="C220" s="131"/>
      <c r="D220" s="131"/>
      <c r="E220" s="131"/>
      <c r="F220" s="32"/>
      <c r="G220" s="133"/>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row>
    <row r="221" spans="1:42" ht="46.5" customHeight="1">
      <c r="A221" s="131"/>
      <c r="B221" s="131"/>
      <c r="C221" s="131"/>
      <c r="D221" s="131"/>
      <c r="E221" s="131"/>
      <c r="F221" s="32"/>
      <c r="G221" s="133"/>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row>
    <row r="222" spans="1:42" ht="46.5" customHeight="1">
      <c r="A222" s="131"/>
      <c r="B222" s="131"/>
      <c r="C222" s="131"/>
      <c r="D222" s="131"/>
      <c r="E222" s="131"/>
      <c r="F222" s="32"/>
      <c r="G222" s="133"/>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row>
    <row r="223" spans="1:42" ht="46.5" customHeight="1">
      <c r="A223" s="131"/>
      <c r="B223" s="131"/>
      <c r="C223" s="131"/>
      <c r="D223" s="131"/>
      <c r="E223" s="131"/>
      <c r="F223" s="32"/>
      <c r="G223" s="133"/>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row>
    <row r="224" spans="1:42" ht="46.5" customHeight="1">
      <c r="A224" s="131"/>
      <c r="B224" s="131"/>
      <c r="C224" s="131"/>
      <c r="D224" s="131"/>
      <c r="E224" s="131"/>
      <c r="F224" s="32"/>
      <c r="G224" s="133"/>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row>
    <row r="225" spans="1:42" ht="46.5" customHeight="1">
      <c r="A225" s="131"/>
      <c r="B225" s="131"/>
      <c r="C225" s="131"/>
      <c r="D225" s="131"/>
      <c r="E225" s="131"/>
      <c r="F225" s="32"/>
      <c r="G225" s="133"/>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row>
    <row r="226" spans="1:42" ht="46.5" customHeight="1">
      <c r="A226" s="131"/>
      <c r="B226" s="131"/>
      <c r="C226" s="131"/>
      <c r="D226" s="131"/>
      <c r="E226" s="131"/>
      <c r="F226" s="32"/>
      <c r="G226" s="133"/>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row>
    <row r="227" spans="1:42" ht="46.5" customHeight="1">
      <c r="A227" s="131"/>
      <c r="B227" s="131"/>
      <c r="C227" s="131"/>
      <c r="D227" s="131"/>
      <c r="E227" s="131"/>
      <c r="F227" s="32"/>
      <c r="G227" s="133"/>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row>
    <row r="228" spans="1:42" ht="46.5" customHeight="1">
      <c r="A228" s="131"/>
      <c r="B228" s="131"/>
      <c r="C228" s="131"/>
      <c r="D228" s="131"/>
      <c r="E228" s="131"/>
      <c r="F228" s="32"/>
      <c r="G228" s="133"/>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row>
    <row r="229" spans="1:42" ht="46.5" customHeight="1">
      <c r="A229" s="131"/>
      <c r="B229" s="131"/>
      <c r="C229" s="131"/>
      <c r="D229" s="131"/>
      <c r="E229" s="131"/>
      <c r="F229" s="32"/>
      <c r="G229" s="133"/>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row>
    <row r="230" spans="1:42" ht="46.5" customHeight="1">
      <c r="A230" s="131"/>
      <c r="B230" s="131"/>
      <c r="C230" s="131"/>
      <c r="D230" s="131"/>
      <c r="E230" s="131"/>
      <c r="F230" s="32"/>
      <c r="G230" s="133"/>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row>
    <row r="231" spans="1:42" ht="46.5" customHeight="1">
      <c r="A231" s="131"/>
      <c r="B231" s="131"/>
      <c r="C231" s="131"/>
      <c r="D231" s="131"/>
      <c r="E231" s="131"/>
      <c r="F231" s="32"/>
      <c r="G231" s="133"/>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row>
    <row r="232" spans="1:42" ht="46.5" customHeight="1">
      <c r="A232" s="131"/>
      <c r="B232" s="131"/>
      <c r="C232" s="131"/>
      <c r="D232" s="131"/>
      <c r="E232" s="131"/>
      <c r="F232" s="32"/>
      <c r="G232" s="133"/>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row>
    <row r="233" spans="1:42" ht="46.5" customHeight="1">
      <c r="A233" s="131"/>
      <c r="B233" s="131"/>
      <c r="C233" s="131"/>
      <c r="D233" s="131"/>
      <c r="E233" s="131"/>
      <c r="F233" s="32"/>
      <c r="G233" s="133"/>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row>
    <row r="234" spans="1:42" ht="46.5" customHeight="1">
      <c r="A234" s="131"/>
      <c r="B234" s="131"/>
      <c r="C234" s="131"/>
      <c r="D234" s="131"/>
      <c r="E234" s="131"/>
      <c r="F234" s="32"/>
      <c r="G234" s="133"/>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row>
    <row r="235" spans="1:42" ht="46.5" customHeight="1">
      <c r="A235" s="131"/>
      <c r="B235" s="131"/>
      <c r="C235" s="131"/>
      <c r="D235" s="131"/>
      <c r="E235" s="131"/>
      <c r="F235" s="32"/>
      <c r="G235" s="133"/>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row>
    <row r="236" spans="1:42" ht="46.5" customHeight="1">
      <c r="A236" s="131"/>
      <c r="B236" s="131"/>
      <c r="C236" s="131"/>
      <c r="D236" s="131"/>
      <c r="E236" s="131"/>
      <c r="F236" s="32"/>
      <c r="G236" s="133"/>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row>
    <row r="237" spans="1:42" ht="46.5" customHeight="1">
      <c r="A237" s="131"/>
      <c r="B237" s="131"/>
      <c r="C237" s="131"/>
      <c r="D237" s="131"/>
      <c r="E237" s="131"/>
      <c r="F237" s="32"/>
      <c r="G237" s="133"/>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row>
    <row r="238" spans="1:42" ht="46.5" customHeight="1">
      <c r="A238" s="131"/>
      <c r="B238" s="131"/>
      <c r="C238" s="131"/>
      <c r="D238" s="131"/>
      <c r="E238" s="131"/>
      <c r="F238" s="32"/>
      <c r="G238" s="133"/>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row>
    <row r="239" spans="1:42" ht="46.5" customHeight="1">
      <c r="A239" s="131"/>
      <c r="B239" s="131"/>
      <c r="C239" s="131"/>
      <c r="D239" s="131"/>
      <c r="E239" s="131"/>
      <c r="F239" s="32"/>
      <c r="G239" s="133"/>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row>
    <row r="240" spans="1:42" ht="46.5" customHeight="1">
      <c r="A240" s="131"/>
      <c r="B240" s="131"/>
      <c r="C240" s="131"/>
      <c r="D240" s="131"/>
      <c r="E240" s="131"/>
      <c r="F240" s="32"/>
      <c r="G240" s="133"/>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row>
    <row r="241" spans="1:42" ht="46.5" customHeight="1">
      <c r="A241" s="131"/>
      <c r="B241" s="131"/>
      <c r="C241" s="131"/>
      <c r="D241" s="131"/>
      <c r="E241" s="131"/>
      <c r="F241" s="32"/>
      <c r="G241" s="133"/>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row>
    <row r="242" spans="1:42" ht="46.5" customHeight="1">
      <c r="A242" s="131"/>
      <c r="B242" s="131"/>
      <c r="C242" s="131"/>
      <c r="D242" s="131"/>
      <c r="E242" s="131"/>
      <c r="F242" s="32"/>
      <c r="G242" s="133"/>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row>
    <row r="243" spans="1:42" ht="46.5" customHeight="1">
      <c r="A243" s="131"/>
      <c r="B243" s="131"/>
      <c r="C243" s="131"/>
      <c r="D243" s="131"/>
      <c r="E243" s="131"/>
      <c r="F243" s="32"/>
      <c r="G243" s="133"/>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row>
    <row r="244" spans="1:42" ht="46.5" customHeight="1">
      <c r="A244" s="131"/>
      <c r="B244" s="131"/>
      <c r="C244" s="131"/>
      <c r="D244" s="131"/>
      <c r="E244" s="131"/>
      <c r="F244" s="32"/>
      <c r="G244" s="133"/>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row>
    <row r="245" spans="1:42" ht="46.5" customHeight="1">
      <c r="A245" s="131"/>
      <c r="B245" s="131"/>
      <c r="C245" s="131"/>
      <c r="D245" s="131"/>
      <c r="E245" s="131"/>
      <c r="F245" s="32"/>
      <c r="G245" s="133"/>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row>
    <row r="246" spans="1:42" ht="46.5" customHeight="1">
      <c r="A246" s="131"/>
      <c r="B246" s="131"/>
      <c r="C246" s="131"/>
      <c r="D246" s="131"/>
      <c r="E246" s="131"/>
      <c r="F246" s="32"/>
      <c r="G246" s="133"/>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row>
    <row r="247" spans="1:42" ht="46.5" customHeight="1">
      <c r="A247" s="131"/>
      <c r="B247" s="131"/>
      <c r="C247" s="131"/>
      <c r="D247" s="131"/>
      <c r="E247" s="131"/>
      <c r="F247" s="32"/>
      <c r="G247" s="133"/>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row>
    <row r="248" spans="1:42" ht="46.5" customHeight="1">
      <c r="A248" s="131"/>
      <c r="B248" s="131"/>
      <c r="C248" s="131"/>
      <c r="D248" s="131"/>
      <c r="E248" s="131"/>
      <c r="F248" s="32"/>
      <c r="G248" s="133"/>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row>
    <row r="249" spans="1:42" ht="46.5" customHeight="1">
      <c r="A249" s="131"/>
      <c r="B249" s="131"/>
      <c r="C249" s="131"/>
      <c r="D249" s="131"/>
      <c r="E249" s="131"/>
      <c r="F249" s="32"/>
      <c r="G249" s="133"/>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row>
    <row r="250" spans="1:42" ht="46.5" customHeight="1">
      <c r="A250" s="131"/>
      <c r="B250" s="131"/>
      <c r="C250" s="131"/>
      <c r="D250" s="131"/>
      <c r="E250" s="131"/>
      <c r="F250" s="32"/>
      <c r="G250" s="133"/>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row>
    <row r="251" spans="1:42" ht="46.5" customHeight="1">
      <c r="A251" s="131"/>
      <c r="B251" s="131"/>
      <c r="C251" s="131"/>
      <c r="D251" s="131"/>
      <c r="E251" s="131"/>
      <c r="F251" s="32"/>
      <c r="G251" s="133"/>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row>
    <row r="252" spans="1:42" ht="46.5" customHeight="1">
      <c r="A252" s="131"/>
      <c r="B252" s="131"/>
      <c r="C252" s="131"/>
      <c r="D252" s="131"/>
      <c r="E252" s="131"/>
      <c r="F252" s="32"/>
      <c r="G252" s="133"/>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row>
    <row r="253" spans="1:42" ht="46.5" customHeight="1">
      <c r="A253" s="131"/>
      <c r="B253" s="131"/>
      <c r="C253" s="131"/>
      <c r="D253" s="131"/>
      <c r="E253" s="131"/>
      <c r="F253" s="32"/>
      <c r="G253" s="133"/>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row>
    <row r="254" spans="1:42" ht="46.5" customHeight="1">
      <c r="A254" s="131"/>
      <c r="B254" s="131"/>
      <c r="C254" s="131"/>
      <c r="D254" s="131"/>
      <c r="E254" s="131"/>
      <c r="F254" s="32"/>
      <c r="G254" s="133"/>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row>
    <row r="255" spans="1:42" ht="46.5" customHeight="1">
      <c r="A255" s="131"/>
      <c r="B255" s="131"/>
      <c r="C255" s="131"/>
      <c r="D255" s="131"/>
      <c r="E255" s="131"/>
      <c r="F255" s="32"/>
      <c r="G255" s="133"/>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row>
    <row r="256" spans="1:42" ht="46.5" customHeight="1">
      <c r="A256" s="131"/>
      <c r="B256" s="131"/>
      <c r="C256" s="131"/>
      <c r="D256" s="131"/>
      <c r="E256" s="131"/>
      <c r="F256" s="32"/>
      <c r="G256" s="133"/>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row>
    <row r="257" spans="1:42" ht="46.5" customHeight="1">
      <c r="A257" s="131"/>
      <c r="B257" s="131"/>
      <c r="C257" s="131"/>
      <c r="D257" s="131"/>
      <c r="E257" s="131"/>
      <c r="F257" s="32"/>
      <c r="G257" s="133"/>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row>
    <row r="258" spans="1:42" ht="46.5" customHeight="1">
      <c r="A258" s="131"/>
      <c r="B258" s="131"/>
      <c r="C258" s="131"/>
      <c r="D258" s="131"/>
      <c r="E258" s="131"/>
      <c r="F258" s="32"/>
      <c r="G258" s="133"/>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row>
    <row r="259" spans="1:42" ht="15.75" customHeight="1"/>
    <row r="260" spans="1:42" ht="15.75" customHeight="1"/>
    <row r="261" spans="1:42" ht="15.75" customHeight="1"/>
    <row r="262" spans="1:42" ht="15.75" customHeight="1"/>
    <row r="263" spans="1:42" ht="15.75" customHeight="1"/>
    <row r="264" spans="1:42" ht="15.75" customHeight="1"/>
    <row r="265" spans="1:42" ht="15.75" customHeight="1"/>
    <row r="266" spans="1:42" ht="15.75" customHeight="1"/>
    <row r="267" spans="1:42" ht="15.75" customHeight="1"/>
    <row r="268" spans="1:42" ht="15.75" customHeight="1"/>
    <row r="269" spans="1:42" ht="15.75" customHeight="1"/>
    <row r="270" spans="1:42" ht="15.75" customHeight="1"/>
    <row r="271" spans="1:42" ht="15.75" customHeight="1"/>
    <row r="272" spans="1:4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0:BH58"/>
  <mergeCells count="56">
    <mergeCell ref="A47:A49"/>
    <mergeCell ref="B47:B49"/>
    <mergeCell ref="C47:C49"/>
    <mergeCell ref="A53:A55"/>
    <mergeCell ref="B53:B55"/>
    <mergeCell ref="C53:C55"/>
    <mergeCell ref="A39:A41"/>
    <mergeCell ref="B39:B41"/>
    <mergeCell ref="C39:C41"/>
    <mergeCell ref="A42:A44"/>
    <mergeCell ref="B42:B44"/>
    <mergeCell ref="C42:C44"/>
    <mergeCell ref="A33:A35"/>
    <mergeCell ref="B33:B35"/>
    <mergeCell ref="C33:C35"/>
    <mergeCell ref="A36:A38"/>
    <mergeCell ref="B36:B38"/>
    <mergeCell ref="C36:C38"/>
    <mergeCell ref="A27:A29"/>
    <mergeCell ref="B27:B29"/>
    <mergeCell ref="C27:C29"/>
    <mergeCell ref="A30:A32"/>
    <mergeCell ref="B30:B32"/>
    <mergeCell ref="C30:C32"/>
    <mergeCell ref="A22:A23"/>
    <mergeCell ref="B22:B23"/>
    <mergeCell ref="C22:C23"/>
    <mergeCell ref="A25:A26"/>
    <mergeCell ref="B25:B26"/>
    <mergeCell ref="C25:C26"/>
    <mergeCell ref="A13:A15"/>
    <mergeCell ref="B13:B15"/>
    <mergeCell ref="C13:C15"/>
    <mergeCell ref="A17:A21"/>
    <mergeCell ref="B17:B21"/>
    <mergeCell ref="C17:C21"/>
    <mergeCell ref="C5:AP5"/>
    <mergeCell ref="AO9:AP9"/>
    <mergeCell ref="AQ9:AR9"/>
    <mergeCell ref="C6:AP6"/>
    <mergeCell ref="C7:AP7"/>
    <mergeCell ref="C8:AP8"/>
    <mergeCell ref="AQ8:AR8"/>
    <mergeCell ref="S9:X9"/>
    <mergeCell ref="AK9:AL9"/>
    <mergeCell ref="AM9:AN9"/>
    <mergeCell ref="C1:AM4"/>
    <mergeCell ref="AN1:AP1"/>
    <mergeCell ref="AN2:AP2"/>
    <mergeCell ref="AN3:AP3"/>
    <mergeCell ref="AN4:AP4"/>
    <mergeCell ref="A5:B5"/>
    <mergeCell ref="A6:B6"/>
    <mergeCell ref="A7:B7"/>
    <mergeCell ref="A8:B8"/>
    <mergeCell ref="A1:B4"/>
  </mergeCells>
  <conditionalFormatting sqref="I16 I22 I24 I47 I52:I53 I56 Z16 Z47:Z49 Z52:Z56 Z58">
    <cfRule type="cellIs" dxfId="714" priority="1" operator="equal">
      <formula>"Muy Alta"</formula>
    </cfRule>
  </conditionalFormatting>
  <conditionalFormatting sqref="I16 I22 I24 I47 I52:I53 I56 Z16 Z47:Z49 Z52:Z56 Z58">
    <cfRule type="cellIs" dxfId="713" priority="2" operator="equal">
      <formula>"Alta"</formula>
    </cfRule>
  </conditionalFormatting>
  <conditionalFormatting sqref="I16 I22 I24 I47 I52:I53 I56 Z16 Z47:Z49 Z52:Z56 Z58">
    <cfRule type="cellIs" dxfId="712" priority="3" operator="equal">
      <formula>"Media"</formula>
    </cfRule>
  </conditionalFormatting>
  <conditionalFormatting sqref="I16 I22 I24 I47 I52:I53 I56 Z16 Z47:Z49 Z52:Z56 Z58">
    <cfRule type="cellIs" dxfId="711" priority="4" operator="equal">
      <formula>"Baja"</formula>
    </cfRule>
  </conditionalFormatting>
  <conditionalFormatting sqref="I16 I22 I24 I47 I52:I53 I56 Z16 Z47:Z49 Z52:Z56 Z58">
    <cfRule type="cellIs" dxfId="710" priority="5" operator="equal">
      <formula>"Muy Baja"</formula>
    </cfRule>
  </conditionalFormatting>
  <conditionalFormatting sqref="M16 M22 M24 M47 M52:M53 M56 AB13:AB58">
    <cfRule type="cellIs" dxfId="709" priority="6" operator="equal">
      <formula>"Catastrófico"</formula>
    </cfRule>
  </conditionalFormatting>
  <conditionalFormatting sqref="M16 M22 M24 M47 M52:M53 M56 AB13:AB58">
    <cfRule type="cellIs" dxfId="708" priority="7" operator="equal">
      <formula>"Mayor"</formula>
    </cfRule>
  </conditionalFormatting>
  <conditionalFormatting sqref="M16 M22 M24 M47 M52:M53 M56 AB13:AB58">
    <cfRule type="cellIs" dxfId="707" priority="8" operator="equal">
      <formula>"Moderado"</formula>
    </cfRule>
  </conditionalFormatting>
  <conditionalFormatting sqref="M16 M22 M24 M47 M52:M53 M56 AB13:AB58">
    <cfRule type="cellIs" dxfId="706" priority="9" operator="equal">
      <formula>"Menor"</formula>
    </cfRule>
  </conditionalFormatting>
  <conditionalFormatting sqref="M16 M22 M24 M47 M52:M53 M56 AB13:AB58">
    <cfRule type="cellIs" dxfId="705" priority="10" operator="equal">
      <formula>"Leve"</formula>
    </cfRule>
  </conditionalFormatting>
  <conditionalFormatting sqref="O16 O22 O24 O47 O52:O53 O56 AD16 AD47:AD49 AD52:AD56 AD58">
    <cfRule type="cellIs" dxfId="704" priority="11" operator="equal">
      <formula>"Extremo"</formula>
    </cfRule>
  </conditionalFormatting>
  <conditionalFormatting sqref="O16 O22 O24 O47 O52:O53 O56 AD16 AD47:AD49 AD52:AD56 AD58">
    <cfRule type="cellIs" dxfId="703" priority="12" operator="equal">
      <formula>"Alto"</formula>
    </cfRule>
  </conditionalFormatting>
  <conditionalFormatting sqref="O16 O22 O24 O47 O52:O53 O56 AD16 AD47:AD49 AD52:AD56 AD58">
    <cfRule type="cellIs" dxfId="702" priority="13" operator="equal">
      <formula>"Moderado"</formula>
    </cfRule>
  </conditionalFormatting>
  <conditionalFormatting sqref="O16 O22 O24 O47 O52:O53 O56 AD16 AD47:AD49 AD52:AD56 AD58">
    <cfRule type="cellIs" dxfId="701" priority="14" operator="equal">
      <formula>"Bajo"</formula>
    </cfRule>
  </conditionalFormatting>
  <conditionalFormatting sqref="Z22:Z24">
    <cfRule type="cellIs" dxfId="700" priority="15" operator="equal">
      <formula>"Muy Alta"</formula>
    </cfRule>
  </conditionalFormatting>
  <conditionalFormatting sqref="Z22:Z24">
    <cfRule type="cellIs" dxfId="699" priority="16" operator="equal">
      <formula>"Alta"</formula>
    </cfRule>
  </conditionalFormatting>
  <conditionalFormatting sqref="Z22:Z24">
    <cfRule type="cellIs" dxfId="698" priority="17" operator="equal">
      <formula>"Media"</formula>
    </cfRule>
  </conditionalFormatting>
  <conditionalFormatting sqref="Z22:Z24">
    <cfRule type="cellIs" dxfId="697" priority="18" operator="equal">
      <formula>"Baja"</formula>
    </cfRule>
  </conditionalFormatting>
  <conditionalFormatting sqref="Z22:Z24">
    <cfRule type="cellIs" dxfId="696" priority="19" operator="equal">
      <formula>"Muy Baja"</formula>
    </cfRule>
  </conditionalFormatting>
  <conditionalFormatting sqref="AD22:AD24">
    <cfRule type="cellIs" dxfId="695" priority="20" operator="equal">
      <formula>"Extremo"</formula>
    </cfRule>
  </conditionalFormatting>
  <conditionalFormatting sqref="AD22:AD24">
    <cfRule type="cellIs" dxfId="694" priority="21" operator="equal">
      <formula>"Alto"</formula>
    </cfRule>
  </conditionalFormatting>
  <conditionalFormatting sqref="AD22:AD24">
    <cfRule type="cellIs" dxfId="693" priority="22" operator="equal">
      <formula>"Moderado"</formula>
    </cfRule>
  </conditionalFormatting>
  <conditionalFormatting sqref="AD22:AD24">
    <cfRule type="cellIs" dxfId="692" priority="23" operator="equal">
      <formula>"Bajo"</formula>
    </cfRule>
  </conditionalFormatting>
  <conditionalFormatting sqref="L16 L22 L24 L47 L52:L53 L56">
    <cfRule type="containsText" dxfId="691" priority="24" operator="containsText" text="❌">
      <formula>NOT(ISERROR(SEARCH(("❌"),(L16))))</formula>
    </cfRule>
  </conditionalFormatting>
  <conditionalFormatting sqref="M27">
    <cfRule type="cellIs" dxfId="690" priority="25" operator="equal">
      <formula>"Catastrófico"</formula>
    </cfRule>
  </conditionalFormatting>
  <conditionalFormatting sqref="M27">
    <cfRule type="cellIs" dxfId="689" priority="26" operator="equal">
      <formula>"Mayor"</formula>
    </cfRule>
  </conditionalFormatting>
  <conditionalFormatting sqref="M27">
    <cfRule type="cellIs" dxfId="688" priority="27" operator="equal">
      <formula>"Moderado"</formula>
    </cfRule>
  </conditionalFormatting>
  <conditionalFormatting sqref="M27">
    <cfRule type="cellIs" dxfId="687" priority="28" operator="equal">
      <formula>"Menor"</formula>
    </cfRule>
  </conditionalFormatting>
  <conditionalFormatting sqref="M27">
    <cfRule type="cellIs" dxfId="686" priority="29" operator="equal">
      <formula>"Leve"</formula>
    </cfRule>
  </conditionalFormatting>
  <conditionalFormatting sqref="O27">
    <cfRule type="cellIs" dxfId="685" priority="30" operator="equal">
      <formula>"Extremo"</formula>
    </cfRule>
  </conditionalFormatting>
  <conditionalFormatting sqref="O27">
    <cfRule type="cellIs" dxfId="684" priority="31" operator="equal">
      <formula>"Alto"</formula>
    </cfRule>
  </conditionalFormatting>
  <conditionalFormatting sqref="O27">
    <cfRule type="cellIs" dxfId="683" priority="32" operator="equal">
      <formula>"Moderado"</formula>
    </cfRule>
  </conditionalFormatting>
  <conditionalFormatting sqref="O27">
    <cfRule type="cellIs" dxfId="682" priority="33" operator="equal">
      <formula>"Bajo"</formula>
    </cfRule>
  </conditionalFormatting>
  <conditionalFormatting sqref="Z27:Z29">
    <cfRule type="cellIs" dxfId="681" priority="34" operator="equal">
      <formula>"Muy Alta"</formula>
    </cfRule>
  </conditionalFormatting>
  <conditionalFormatting sqref="Z27:Z29">
    <cfRule type="cellIs" dxfId="680" priority="35" operator="equal">
      <formula>"Alta"</formula>
    </cfRule>
  </conditionalFormatting>
  <conditionalFormatting sqref="Z27:Z29">
    <cfRule type="cellIs" dxfId="679" priority="36" operator="equal">
      <formula>"Media"</formula>
    </cfRule>
  </conditionalFormatting>
  <conditionalFormatting sqref="Z27:Z29">
    <cfRule type="cellIs" dxfId="678" priority="37" operator="equal">
      <formula>"Baja"</formula>
    </cfRule>
  </conditionalFormatting>
  <conditionalFormatting sqref="Z27:Z29">
    <cfRule type="cellIs" dxfId="677" priority="38" operator="equal">
      <formula>"Muy Baja"</formula>
    </cfRule>
  </conditionalFormatting>
  <conditionalFormatting sqref="AD27:AD29">
    <cfRule type="cellIs" dxfId="676" priority="39" operator="equal">
      <formula>"Extremo"</formula>
    </cfRule>
  </conditionalFormatting>
  <conditionalFormatting sqref="AD27:AD29">
    <cfRule type="cellIs" dxfId="675" priority="40" operator="equal">
      <formula>"Alto"</formula>
    </cfRule>
  </conditionalFormatting>
  <conditionalFormatting sqref="AD27:AD29">
    <cfRule type="cellIs" dxfId="674" priority="41" operator="equal">
      <formula>"Moderado"</formula>
    </cfRule>
  </conditionalFormatting>
  <conditionalFormatting sqref="AD27:AD29">
    <cfRule type="cellIs" dxfId="673" priority="42" operator="equal">
      <formula>"Bajo"</formula>
    </cfRule>
  </conditionalFormatting>
  <conditionalFormatting sqref="L27">
    <cfRule type="containsText" dxfId="672" priority="43" operator="containsText" text="❌">
      <formula>NOT(ISERROR(SEARCH(("❌"),(L27))))</formula>
    </cfRule>
  </conditionalFormatting>
  <conditionalFormatting sqref="I13">
    <cfRule type="cellIs" dxfId="671" priority="44" operator="equal">
      <formula>"Muy Alta"</formula>
    </cfRule>
  </conditionalFormatting>
  <conditionalFormatting sqref="I13">
    <cfRule type="cellIs" dxfId="670" priority="45" operator="equal">
      <formula>"Alta"</formula>
    </cfRule>
  </conditionalFormatting>
  <conditionalFormatting sqref="I13">
    <cfRule type="cellIs" dxfId="669" priority="46" operator="equal">
      <formula>"Media"</formula>
    </cfRule>
  </conditionalFormatting>
  <conditionalFormatting sqref="I13">
    <cfRule type="cellIs" dxfId="668" priority="47" operator="equal">
      <formula>"Baja"</formula>
    </cfRule>
  </conditionalFormatting>
  <conditionalFormatting sqref="I13">
    <cfRule type="cellIs" dxfId="667" priority="48" operator="equal">
      <formula>"Muy Baja"</formula>
    </cfRule>
  </conditionalFormatting>
  <conditionalFormatting sqref="M13">
    <cfRule type="cellIs" dxfId="666" priority="49" operator="equal">
      <formula>"Catastrófico"</formula>
    </cfRule>
  </conditionalFormatting>
  <conditionalFormatting sqref="M13">
    <cfRule type="cellIs" dxfId="665" priority="50" operator="equal">
      <formula>"Mayor"</formula>
    </cfRule>
  </conditionalFormatting>
  <conditionalFormatting sqref="M13">
    <cfRule type="cellIs" dxfId="664" priority="51" operator="equal">
      <formula>"Moderado"</formula>
    </cfRule>
  </conditionalFormatting>
  <conditionalFormatting sqref="M13">
    <cfRule type="cellIs" dxfId="663" priority="52" operator="equal">
      <formula>"Menor"</formula>
    </cfRule>
  </conditionalFormatting>
  <conditionalFormatting sqref="M13">
    <cfRule type="cellIs" dxfId="662" priority="53" operator="equal">
      <formula>"Leve"</formula>
    </cfRule>
  </conditionalFormatting>
  <conditionalFormatting sqref="O13">
    <cfRule type="cellIs" dxfId="661" priority="54" operator="equal">
      <formula>"Extremo"</formula>
    </cfRule>
  </conditionalFormatting>
  <conditionalFormatting sqref="O13">
    <cfRule type="cellIs" dxfId="660" priority="55" operator="equal">
      <formula>"Alto"</formula>
    </cfRule>
  </conditionalFormatting>
  <conditionalFormatting sqref="O13">
    <cfRule type="cellIs" dxfId="659" priority="56" operator="equal">
      <formula>"Moderado"</formula>
    </cfRule>
  </conditionalFormatting>
  <conditionalFormatting sqref="O13">
    <cfRule type="cellIs" dxfId="658" priority="57" operator="equal">
      <formula>"Bajo"</formula>
    </cfRule>
  </conditionalFormatting>
  <conditionalFormatting sqref="Z13:Z15">
    <cfRule type="cellIs" dxfId="657" priority="58" operator="equal">
      <formula>"Muy Alta"</formula>
    </cfRule>
  </conditionalFormatting>
  <conditionalFormatting sqref="Z13:Z15">
    <cfRule type="cellIs" dxfId="656" priority="59" operator="equal">
      <formula>"Alta"</formula>
    </cfRule>
  </conditionalFormatting>
  <conditionalFormatting sqref="Z13:Z15">
    <cfRule type="cellIs" dxfId="655" priority="60" operator="equal">
      <formula>"Media"</formula>
    </cfRule>
  </conditionalFormatting>
  <conditionalFormatting sqref="Z13:Z15">
    <cfRule type="cellIs" dxfId="654" priority="61" operator="equal">
      <formula>"Baja"</formula>
    </cfRule>
  </conditionalFormatting>
  <conditionalFormatting sqref="Z13:Z15">
    <cfRule type="cellIs" dxfId="653" priority="62" operator="equal">
      <formula>"Muy Baja"</formula>
    </cfRule>
  </conditionalFormatting>
  <conditionalFormatting sqref="AD13:AD15">
    <cfRule type="cellIs" dxfId="652" priority="63" operator="equal">
      <formula>"Extremo"</formula>
    </cfRule>
  </conditionalFormatting>
  <conditionalFormatting sqref="AD13:AD15">
    <cfRule type="cellIs" dxfId="651" priority="64" operator="equal">
      <formula>"Alto"</formula>
    </cfRule>
  </conditionalFormatting>
  <conditionalFormatting sqref="AD13:AD15">
    <cfRule type="cellIs" dxfId="650" priority="65" operator="equal">
      <formula>"Moderado"</formula>
    </cfRule>
  </conditionalFormatting>
  <conditionalFormatting sqref="AD13:AD15">
    <cfRule type="cellIs" dxfId="649" priority="66" operator="equal">
      <formula>"Bajo"</formula>
    </cfRule>
  </conditionalFormatting>
  <conditionalFormatting sqref="L13">
    <cfRule type="containsText" dxfId="648" priority="67" operator="containsText" text="❌">
      <formula>NOT(ISERROR(SEARCH(("❌"),(L13))))</formula>
    </cfRule>
  </conditionalFormatting>
  <conditionalFormatting sqref="I51">
    <cfRule type="cellIs" dxfId="647" priority="68" operator="equal">
      <formula>"Muy Alta"</formula>
    </cfRule>
  </conditionalFormatting>
  <conditionalFormatting sqref="I51">
    <cfRule type="cellIs" dxfId="646" priority="69" operator="equal">
      <formula>"Alta"</formula>
    </cfRule>
  </conditionalFormatting>
  <conditionalFormatting sqref="I51">
    <cfRule type="cellIs" dxfId="645" priority="70" operator="equal">
      <formula>"Media"</formula>
    </cfRule>
  </conditionalFormatting>
  <conditionalFormatting sqref="I51">
    <cfRule type="cellIs" dxfId="644" priority="71" operator="equal">
      <formula>"Baja"</formula>
    </cfRule>
  </conditionalFormatting>
  <conditionalFormatting sqref="I51">
    <cfRule type="cellIs" dxfId="643" priority="72" operator="equal">
      <formula>"Muy Baja"</formula>
    </cfRule>
  </conditionalFormatting>
  <conditionalFormatting sqref="M51">
    <cfRule type="cellIs" dxfId="642" priority="73" operator="equal">
      <formula>"Catastrófico"</formula>
    </cfRule>
  </conditionalFormatting>
  <conditionalFormatting sqref="M51">
    <cfRule type="cellIs" dxfId="641" priority="74" operator="equal">
      <formula>"Mayor"</formula>
    </cfRule>
  </conditionalFormatting>
  <conditionalFormatting sqref="M51">
    <cfRule type="cellIs" dxfId="640" priority="75" operator="equal">
      <formula>"Moderado"</formula>
    </cfRule>
  </conditionalFormatting>
  <conditionalFormatting sqref="M51">
    <cfRule type="cellIs" dxfId="639" priority="76" operator="equal">
      <formula>"Menor"</formula>
    </cfRule>
  </conditionalFormatting>
  <conditionalFormatting sqref="M51">
    <cfRule type="cellIs" dxfId="638" priority="77" operator="equal">
      <formula>"Leve"</formula>
    </cfRule>
  </conditionalFormatting>
  <conditionalFormatting sqref="O51">
    <cfRule type="cellIs" dxfId="637" priority="78" operator="equal">
      <formula>"Extremo"</formula>
    </cfRule>
  </conditionalFormatting>
  <conditionalFormatting sqref="O51">
    <cfRule type="cellIs" dxfId="636" priority="79" operator="equal">
      <formula>"Alto"</formula>
    </cfRule>
  </conditionalFormatting>
  <conditionalFormatting sqref="O51">
    <cfRule type="cellIs" dxfId="635" priority="80" operator="equal">
      <formula>"Moderado"</formula>
    </cfRule>
  </conditionalFormatting>
  <conditionalFormatting sqref="O51">
    <cfRule type="cellIs" dxfId="634" priority="81" operator="equal">
      <formula>"Bajo"</formula>
    </cfRule>
  </conditionalFormatting>
  <conditionalFormatting sqref="Z51">
    <cfRule type="cellIs" dxfId="633" priority="82" operator="equal">
      <formula>"Muy Alta"</formula>
    </cfRule>
  </conditionalFormatting>
  <conditionalFormatting sqref="Z51">
    <cfRule type="cellIs" dxfId="632" priority="83" operator="equal">
      <formula>"Alta"</formula>
    </cfRule>
  </conditionalFormatting>
  <conditionalFormatting sqref="Z51">
    <cfRule type="cellIs" dxfId="631" priority="84" operator="equal">
      <formula>"Media"</formula>
    </cfRule>
  </conditionalFormatting>
  <conditionalFormatting sqref="Z51">
    <cfRule type="cellIs" dxfId="630" priority="85" operator="equal">
      <formula>"Baja"</formula>
    </cfRule>
  </conditionalFormatting>
  <conditionalFormatting sqref="Z51">
    <cfRule type="cellIs" dxfId="629" priority="86" operator="equal">
      <formula>"Muy Baja"</formula>
    </cfRule>
  </conditionalFormatting>
  <conditionalFormatting sqref="AD51">
    <cfRule type="cellIs" dxfId="628" priority="87" operator="equal">
      <formula>"Extremo"</formula>
    </cfRule>
  </conditionalFormatting>
  <conditionalFormatting sqref="AD51">
    <cfRule type="cellIs" dxfId="627" priority="88" operator="equal">
      <formula>"Alto"</formula>
    </cfRule>
  </conditionalFormatting>
  <conditionalFormatting sqref="AD51">
    <cfRule type="cellIs" dxfId="626" priority="89" operator="equal">
      <formula>"Moderado"</formula>
    </cfRule>
  </conditionalFormatting>
  <conditionalFormatting sqref="AD51">
    <cfRule type="cellIs" dxfId="625" priority="90" operator="equal">
      <formula>"Bajo"</formula>
    </cfRule>
  </conditionalFormatting>
  <conditionalFormatting sqref="L51">
    <cfRule type="containsText" dxfId="624" priority="91" operator="containsText" text="❌">
      <formula>NOT(ISERROR(SEARCH(("❌"),(L51))))</formula>
    </cfRule>
  </conditionalFormatting>
  <conditionalFormatting sqref="I25">
    <cfRule type="cellIs" dxfId="623" priority="92" operator="equal">
      <formula>"Muy Alta"</formula>
    </cfRule>
  </conditionalFormatting>
  <conditionalFormatting sqref="I25">
    <cfRule type="cellIs" dxfId="622" priority="93" operator="equal">
      <formula>"Alta"</formula>
    </cfRule>
  </conditionalFormatting>
  <conditionalFormatting sqref="I25">
    <cfRule type="cellIs" dxfId="621" priority="94" operator="equal">
      <formula>"Media"</formula>
    </cfRule>
  </conditionalFormatting>
  <conditionalFormatting sqref="I25">
    <cfRule type="cellIs" dxfId="620" priority="95" operator="equal">
      <formula>"Baja"</formula>
    </cfRule>
  </conditionalFormatting>
  <conditionalFormatting sqref="I25">
    <cfRule type="cellIs" dxfId="619" priority="96" operator="equal">
      <formula>"Muy Baja"</formula>
    </cfRule>
  </conditionalFormatting>
  <conditionalFormatting sqref="M25">
    <cfRule type="cellIs" dxfId="618" priority="97" operator="equal">
      <formula>"Catastrófico"</formula>
    </cfRule>
  </conditionalFormatting>
  <conditionalFormatting sqref="M25">
    <cfRule type="cellIs" dxfId="617" priority="98" operator="equal">
      <formula>"Mayor"</formula>
    </cfRule>
  </conditionalFormatting>
  <conditionalFormatting sqref="M25">
    <cfRule type="cellIs" dxfId="616" priority="99" operator="equal">
      <formula>"Moderado"</formula>
    </cfRule>
  </conditionalFormatting>
  <conditionalFormatting sqref="M25">
    <cfRule type="cellIs" dxfId="615" priority="100" operator="equal">
      <formula>"Menor"</formula>
    </cfRule>
  </conditionalFormatting>
  <conditionalFormatting sqref="M25">
    <cfRule type="cellIs" dxfId="614" priority="101" operator="equal">
      <formula>"Leve"</formula>
    </cfRule>
  </conditionalFormatting>
  <conditionalFormatting sqref="O25">
    <cfRule type="cellIs" dxfId="613" priority="102" operator="equal">
      <formula>"Extremo"</formula>
    </cfRule>
  </conditionalFormatting>
  <conditionalFormatting sqref="O25">
    <cfRule type="cellIs" dxfId="612" priority="103" operator="equal">
      <formula>"Alto"</formula>
    </cfRule>
  </conditionalFormatting>
  <conditionalFormatting sqref="O25">
    <cfRule type="cellIs" dxfId="611" priority="104" operator="equal">
      <formula>"Moderado"</formula>
    </cfRule>
  </conditionalFormatting>
  <conditionalFormatting sqref="O25">
    <cfRule type="cellIs" dxfId="610" priority="105" operator="equal">
      <formula>"Bajo"</formula>
    </cfRule>
  </conditionalFormatting>
  <conditionalFormatting sqref="Z25:Z26">
    <cfRule type="cellIs" dxfId="609" priority="106" operator="equal">
      <formula>"Muy Alta"</formula>
    </cfRule>
  </conditionalFormatting>
  <conditionalFormatting sqref="Z25:Z26">
    <cfRule type="cellIs" dxfId="608" priority="107" operator="equal">
      <formula>"Alta"</formula>
    </cfRule>
  </conditionalFormatting>
  <conditionalFormatting sqref="Z25:Z26">
    <cfRule type="cellIs" dxfId="607" priority="108" operator="equal">
      <formula>"Media"</formula>
    </cfRule>
  </conditionalFormatting>
  <conditionalFormatting sqref="Z25:Z26">
    <cfRule type="cellIs" dxfId="606" priority="109" operator="equal">
      <formula>"Baja"</formula>
    </cfRule>
  </conditionalFormatting>
  <conditionalFormatting sqref="Z25:Z26">
    <cfRule type="cellIs" dxfId="605" priority="110" operator="equal">
      <formula>"Muy Baja"</formula>
    </cfRule>
  </conditionalFormatting>
  <conditionalFormatting sqref="AD25:AD26">
    <cfRule type="cellIs" dxfId="604" priority="111" operator="equal">
      <formula>"Extremo"</formula>
    </cfRule>
  </conditionalFormatting>
  <conditionalFormatting sqref="AD25:AD26">
    <cfRule type="cellIs" dxfId="603" priority="112" operator="equal">
      <formula>"Alto"</formula>
    </cfRule>
  </conditionalFormatting>
  <conditionalFormatting sqref="AD25:AD26">
    <cfRule type="cellIs" dxfId="602" priority="113" operator="equal">
      <formula>"Moderado"</formula>
    </cfRule>
  </conditionalFormatting>
  <conditionalFormatting sqref="AD25:AD26">
    <cfRule type="cellIs" dxfId="601" priority="114" operator="equal">
      <formula>"Bajo"</formula>
    </cfRule>
  </conditionalFormatting>
  <conditionalFormatting sqref="L25">
    <cfRule type="containsText" dxfId="600" priority="115" operator="containsText" text="❌">
      <formula>NOT(ISERROR(SEARCH(("❌"),(L25))))</formula>
    </cfRule>
  </conditionalFormatting>
  <conditionalFormatting sqref="I17">
    <cfRule type="cellIs" dxfId="599" priority="116" operator="equal">
      <formula>"Muy Alta"</formula>
    </cfRule>
  </conditionalFormatting>
  <conditionalFormatting sqref="I17">
    <cfRule type="cellIs" dxfId="598" priority="117" operator="equal">
      <formula>"Alta"</formula>
    </cfRule>
  </conditionalFormatting>
  <conditionalFormatting sqref="I17">
    <cfRule type="cellIs" dxfId="597" priority="118" operator="equal">
      <formula>"Media"</formula>
    </cfRule>
  </conditionalFormatting>
  <conditionalFormatting sqref="I17">
    <cfRule type="cellIs" dxfId="596" priority="119" operator="equal">
      <formula>"Baja"</formula>
    </cfRule>
  </conditionalFormatting>
  <conditionalFormatting sqref="I17">
    <cfRule type="cellIs" dxfId="595" priority="120" operator="equal">
      <formula>"Muy Baja"</formula>
    </cfRule>
  </conditionalFormatting>
  <conditionalFormatting sqref="M17">
    <cfRule type="cellIs" dxfId="594" priority="121" operator="equal">
      <formula>"Catastrófico"</formula>
    </cfRule>
  </conditionalFormatting>
  <conditionalFormatting sqref="M17">
    <cfRule type="cellIs" dxfId="593" priority="122" operator="equal">
      <formula>"Mayor"</formula>
    </cfRule>
  </conditionalFormatting>
  <conditionalFormatting sqref="M17">
    <cfRule type="cellIs" dxfId="592" priority="123" operator="equal">
      <formula>"Moderado"</formula>
    </cfRule>
  </conditionalFormatting>
  <conditionalFormatting sqref="M17">
    <cfRule type="cellIs" dxfId="591" priority="124" operator="equal">
      <formula>"Menor"</formula>
    </cfRule>
  </conditionalFormatting>
  <conditionalFormatting sqref="M17">
    <cfRule type="cellIs" dxfId="590" priority="125" operator="equal">
      <formula>"Leve"</formula>
    </cfRule>
  </conditionalFormatting>
  <conditionalFormatting sqref="O17">
    <cfRule type="cellIs" dxfId="589" priority="126" operator="equal">
      <formula>"Extremo"</formula>
    </cfRule>
  </conditionalFormatting>
  <conditionalFormatting sqref="O17">
    <cfRule type="cellIs" dxfId="588" priority="127" operator="equal">
      <formula>"Alto"</formula>
    </cfRule>
  </conditionalFormatting>
  <conditionalFormatting sqref="O17">
    <cfRule type="cellIs" dxfId="587" priority="128" operator="equal">
      <formula>"Moderado"</formula>
    </cfRule>
  </conditionalFormatting>
  <conditionalFormatting sqref="O17">
    <cfRule type="cellIs" dxfId="586" priority="129" operator="equal">
      <formula>"Bajo"</formula>
    </cfRule>
  </conditionalFormatting>
  <conditionalFormatting sqref="Z17:Z21">
    <cfRule type="cellIs" dxfId="585" priority="130" operator="equal">
      <formula>"Muy Alta"</formula>
    </cfRule>
  </conditionalFormatting>
  <conditionalFormatting sqref="Z17:Z21">
    <cfRule type="cellIs" dxfId="584" priority="131" operator="equal">
      <formula>"Alta"</formula>
    </cfRule>
  </conditionalFormatting>
  <conditionalFormatting sqref="Z17:Z21">
    <cfRule type="cellIs" dxfId="583" priority="132" operator="equal">
      <formula>"Media"</formula>
    </cfRule>
  </conditionalFormatting>
  <conditionalFormatting sqref="Z17:Z21">
    <cfRule type="cellIs" dxfId="582" priority="133" operator="equal">
      <formula>"Baja"</formula>
    </cfRule>
  </conditionalFormatting>
  <conditionalFormatting sqref="Z17:Z21">
    <cfRule type="cellIs" dxfId="581" priority="134" operator="equal">
      <formula>"Muy Baja"</formula>
    </cfRule>
  </conditionalFormatting>
  <conditionalFormatting sqref="AD17:AD21">
    <cfRule type="cellIs" dxfId="580" priority="135" operator="equal">
      <formula>"Extremo"</formula>
    </cfRule>
  </conditionalFormatting>
  <conditionalFormatting sqref="AD17:AD21">
    <cfRule type="cellIs" dxfId="579" priority="136" operator="equal">
      <formula>"Alto"</formula>
    </cfRule>
  </conditionalFormatting>
  <conditionalFormatting sqref="AD17:AD21">
    <cfRule type="cellIs" dxfId="578" priority="137" operator="equal">
      <formula>"Moderado"</formula>
    </cfRule>
  </conditionalFormatting>
  <conditionalFormatting sqref="AD17:AD21">
    <cfRule type="cellIs" dxfId="577" priority="138" operator="equal">
      <formula>"Bajo"</formula>
    </cfRule>
  </conditionalFormatting>
  <conditionalFormatting sqref="L17">
    <cfRule type="containsText" dxfId="576" priority="139" operator="containsText" text="❌">
      <formula>NOT(ISERROR(SEARCH(("❌"),(L17))))</formula>
    </cfRule>
  </conditionalFormatting>
  <conditionalFormatting sqref="I27">
    <cfRule type="cellIs" dxfId="575" priority="140" operator="equal">
      <formula>"Muy Alta"</formula>
    </cfRule>
  </conditionalFormatting>
  <conditionalFormatting sqref="I27">
    <cfRule type="cellIs" dxfId="574" priority="141" operator="equal">
      <formula>"Alta"</formula>
    </cfRule>
  </conditionalFormatting>
  <conditionalFormatting sqref="I27">
    <cfRule type="cellIs" dxfId="573" priority="142" operator="equal">
      <formula>"Media"</formula>
    </cfRule>
  </conditionalFormatting>
  <conditionalFormatting sqref="I27">
    <cfRule type="cellIs" dxfId="572" priority="143" operator="equal">
      <formula>"Baja"</formula>
    </cfRule>
  </conditionalFormatting>
  <conditionalFormatting sqref="I27">
    <cfRule type="cellIs" dxfId="571" priority="144" operator="equal">
      <formula>"Muy Baja"</formula>
    </cfRule>
  </conditionalFormatting>
  <conditionalFormatting sqref="I30">
    <cfRule type="cellIs" dxfId="570" priority="145" operator="equal">
      <formula>"Muy Alta"</formula>
    </cfRule>
  </conditionalFormatting>
  <conditionalFormatting sqref="I30">
    <cfRule type="cellIs" dxfId="569" priority="146" operator="equal">
      <formula>"Alta"</formula>
    </cfRule>
  </conditionalFormatting>
  <conditionalFormatting sqref="I30">
    <cfRule type="cellIs" dxfId="568" priority="147" operator="equal">
      <formula>"Media"</formula>
    </cfRule>
  </conditionalFormatting>
  <conditionalFormatting sqref="I30">
    <cfRule type="cellIs" dxfId="567" priority="148" operator="equal">
      <formula>"Baja"</formula>
    </cfRule>
  </conditionalFormatting>
  <conditionalFormatting sqref="I30">
    <cfRule type="cellIs" dxfId="566" priority="149" operator="equal">
      <formula>"Muy Baja"</formula>
    </cfRule>
  </conditionalFormatting>
  <conditionalFormatting sqref="M30">
    <cfRule type="cellIs" dxfId="565" priority="150" operator="equal">
      <formula>"Catastrófico"</formula>
    </cfRule>
  </conditionalFormatting>
  <conditionalFormatting sqref="M30">
    <cfRule type="cellIs" dxfId="564" priority="151" operator="equal">
      <formula>"Mayor"</formula>
    </cfRule>
  </conditionalFormatting>
  <conditionalFormatting sqref="M30">
    <cfRule type="cellIs" dxfId="563" priority="152" operator="equal">
      <formula>"Moderado"</formula>
    </cfRule>
  </conditionalFormatting>
  <conditionalFormatting sqref="M30">
    <cfRule type="cellIs" dxfId="562" priority="153" operator="equal">
      <formula>"Menor"</formula>
    </cfRule>
  </conditionalFormatting>
  <conditionalFormatting sqref="M30">
    <cfRule type="cellIs" dxfId="561" priority="154" operator="equal">
      <formula>"Leve"</formula>
    </cfRule>
  </conditionalFormatting>
  <conditionalFormatting sqref="O30">
    <cfRule type="cellIs" dxfId="560" priority="155" operator="equal">
      <formula>"Extremo"</formula>
    </cfRule>
  </conditionalFormatting>
  <conditionalFormatting sqref="O30">
    <cfRule type="cellIs" dxfId="559" priority="156" operator="equal">
      <formula>"Alto"</formula>
    </cfRule>
  </conditionalFormatting>
  <conditionalFormatting sqref="O30">
    <cfRule type="cellIs" dxfId="558" priority="157" operator="equal">
      <formula>"Moderado"</formula>
    </cfRule>
  </conditionalFormatting>
  <conditionalFormatting sqref="O30">
    <cfRule type="cellIs" dxfId="557" priority="158" operator="equal">
      <formula>"Bajo"</formula>
    </cfRule>
  </conditionalFormatting>
  <conditionalFormatting sqref="Z30:Z32">
    <cfRule type="cellIs" dxfId="556" priority="159" operator="equal">
      <formula>"Muy Alta"</formula>
    </cfRule>
  </conditionalFormatting>
  <conditionalFormatting sqref="Z30:Z32">
    <cfRule type="cellIs" dxfId="555" priority="160" operator="equal">
      <formula>"Alta"</formula>
    </cfRule>
  </conditionalFormatting>
  <conditionalFormatting sqref="Z30:Z32">
    <cfRule type="cellIs" dxfId="554" priority="161" operator="equal">
      <formula>"Media"</formula>
    </cfRule>
  </conditionalFormatting>
  <conditionalFormatting sqref="Z30:Z32">
    <cfRule type="cellIs" dxfId="553" priority="162" operator="equal">
      <formula>"Baja"</formula>
    </cfRule>
  </conditionalFormatting>
  <conditionalFormatting sqref="Z30:Z32">
    <cfRule type="cellIs" dxfId="552" priority="163" operator="equal">
      <formula>"Muy Baja"</formula>
    </cfRule>
  </conditionalFormatting>
  <conditionalFormatting sqref="AD30:AD32">
    <cfRule type="cellIs" dxfId="551" priority="164" operator="equal">
      <formula>"Extremo"</formula>
    </cfRule>
  </conditionalFormatting>
  <conditionalFormatting sqref="AD30:AD32">
    <cfRule type="cellIs" dxfId="550" priority="165" operator="equal">
      <formula>"Alto"</formula>
    </cfRule>
  </conditionalFormatting>
  <conditionalFormatting sqref="AD30:AD32">
    <cfRule type="cellIs" dxfId="549" priority="166" operator="equal">
      <formula>"Moderado"</formula>
    </cfRule>
  </conditionalFormatting>
  <conditionalFormatting sqref="AD30:AD32">
    <cfRule type="cellIs" dxfId="548" priority="167" operator="equal">
      <formula>"Bajo"</formula>
    </cfRule>
  </conditionalFormatting>
  <conditionalFormatting sqref="L30">
    <cfRule type="containsText" dxfId="547" priority="168" operator="containsText" text="❌">
      <formula>NOT(ISERROR(SEARCH(("❌"),(L30))))</formula>
    </cfRule>
  </conditionalFormatting>
  <conditionalFormatting sqref="I45">
    <cfRule type="cellIs" dxfId="546" priority="169" operator="equal">
      <formula>"Muy Alta"</formula>
    </cfRule>
  </conditionalFormatting>
  <conditionalFormatting sqref="I45">
    <cfRule type="cellIs" dxfId="545" priority="170" operator="equal">
      <formula>"Alta"</formula>
    </cfRule>
  </conditionalFormatting>
  <conditionalFormatting sqref="I45">
    <cfRule type="cellIs" dxfId="544" priority="171" operator="equal">
      <formula>"Media"</formula>
    </cfRule>
  </conditionalFormatting>
  <conditionalFormatting sqref="I45">
    <cfRule type="cellIs" dxfId="543" priority="172" operator="equal">
      <formula>"Baja"</formula>
    </cfRule>
  </conditionalFormatting>
  <conditionalFormatting sqref="I45">
    <cfRule type="cellIs" dxfId="542" priority="173" operator="equal">
      <formula>"Muy Baja"</formula>
    </cfRule>
  </conditionalFormatting>
  <conditionalFormatting sqref="M45">
    <cfRule type="cellIs" dxfId="541" priority="174" operator="equal">
      <formula>"Catastrófico"</formula>
    </cfRule>
  </conditionalFormatting>
  <conditionalFormatting sqref="M45">
    <cfRule type="cellIs" dxfId="540" priority="175" operator="equal">
      <formula>"Mayor"</formula>
    </cfRule>
  </conditionalFormatting>
  <conditionalFormatting sqref="M45">
    <cfRule type="cellIs" dxfId="539" priority="176" operator="equal">
      <formula>"Moderado"</formula>
    </cfRule>
  </conditionalFormatting>
  <conditionalFormatting sqref="M45">
    <cfRule type="cellIs" dxfId="538" priority="177" operator="equal">
      <formula>"Menor"</formula>
    </cfRule>
  </conditionalFormatting>
  <conditionalFormatting sqref="M45">
    <cfRule type="cellIs" dxfId="537" priority="178" operator="equal">
      <formula>"Leve"</formula>
    </cfRule>
  </conditionalFormatting>
  <conditionalFormatting sqref="O45">
    <cfRule type="cellIs" dxfId="536" priority="179" operator="equal">
      <formula>"Extremo"</formula>
    </cfRule>
  </conditionalFormatting>
  <conditionalFormatting sqref="O45">
    <cfRule type="cellIs" dxfId="535" priority="180" operator="equal">
      <formula>"Alto"</formula>
    </cfRule>
  </conditionalFormatting>
  <conditionalFormatting sqref="O45">
    <cfRule type="cellIs" dxfId="534" priority="181" operator="equal">
      <formula>"Moderado"</formula>
    </cfRule>
  </conditionalFormatting>
  <conditionalFormatting sqref="O45">
    <cfRule type="cellIs" dxfId="533" priority="182" operator="equal">
      <formula>"Bajo"</formula>
    </cfRule>
  </conditionalFormatting>
  <conditionalFormatting sqref="Z45">
    <cfRule type="cellIs" dxfId="532" priority="183" operator="equal">
      <formula>"Muy Alta"</formula>
    </cfRule>
  </conditionalFormatting>
  <conditionalFormatting sqref="Z45">
    <cfRule type="cellIs" dxfId="531" priority="184" operator="equal">
      <formula>"Alta"</formula>
    </cfRule>
  </conditionalFormatting>
  <conditionalFormatting sqref="Z45">
    <cfRule type="cellIs" dxfId="530" priority="185" operator="equal">
      <formula>"Media"</formula>
    </cfRule>
  </conditionalFormatting>
  <conditionalFormatting sqref="Z45">
    <cfRule type="cellIs" dxfId="529" priority="186" operator="equal">
      <formula>"Baja"</formula>
    </cfRule>
  </conditionalFormatting>
  <conditionalFormatting sqref="Z45">
    <cfRule type="cellIs" dxfId="528" priority="187" operator="equal">
      <formula>"Muy Baja"</formula>
    </cfRule>
  </conditionalFormatting>
  <conditionalFormatting sqref="AD45">
    <cfRule type="cellIs" dxfId="527" priority="188" operator="equal">
      <formula>"Extremo"</formula>
    </cfRule>
  </conditionalFormatting>
  <conditionalFormatting sqref="AD45">
    <cfRule type="cellIs" dxfId="526" priority="189" operator="equal">
      <formula>"Alto"</formula>
    </cfRule>
  </conditionalFormatting>
  <conditionalFormatting sqref="AD45">
    <cfRule type="cellIs" dxfId="525" priority="190" operator="equal">
      <formula>"Moderado"</formula>
    </cfRule>
  </conditionalFormatting>
  <conditionalFormatting sqref="AD45">
    <cfRule type="cellIs" dxfId="524" priority="191" operator="equal">
      <formula>"Bajo"</formula>
    </cfRule>
  </conditionalFormatting>
  <conditionalFormatting sqref="L45">
    <cfRule type="containsText" dxfId="523" priority="192" operator="containsText" text="❌">
      <formula>NOT(ISERROR(SEARCH(("❌"),(L45))))</formula>
    </cfRule>
  </conditionalFormatting>
  <conditionalFormatting sqref="I46">
    <cfRule type="cellIs" dxfId="522" priority="193" operator="equal">
      <formula>"Muy Alta"</formula>
    </cfRule>
  </conditionalFormatting>
  <conditionalFormatting sqref="I46">
    <cfRule type="cellIs" dxfId="521" priority="194" operator="equal">
      <formula>"Alta"</formula>
    </cfRule>
  </conditionalFormatting>
  <conditionalFormatting sqref="I46">
    <cfRule type="cellIs" dxfId="520" priority="195" operator="equal">
      <formula>"Media"</formula>
    </cfRule>
  </conditionalFormatting>
  <conditionalFormatting sqref="I46">
    <cfRule type="cellIs" dxfId="519" priority="196" operator="equal">
      <formula>"Baja"</formula>
    </cfRule>
  </conditionalFormatting>
  <conditionalFormatting sqref="I46">
    <cfRule type="cellIs" dxfId="518" priority="197" operator="equal">
      <formula>"Muy Baja"</formula>
    </cfRule>
  </conditionalFormatting>
  <conditionalFormatting sqref="M46">
    <cfRule type="cellIs" dxfId="517" priority="198" operator="equal">
      <formula>"Catastrófico"</formula>
    </cfRule>
  </conditionalFormatting>
  <conditionalFormatting sqref="M46">
    <cfRule type="cellIs" dxfId="516" priority="199" operator="equal">
      <formula>"Mayor"</formula>
    </cfRule>
  </conditionalFormatting>
  <conditionalFormatting sqref="M46">
    <cfRule type="cellIs" dxfId="515" priority="200" operator="equal">
      <formula>"Moderado"</formula>
    </cfRule>
  </conditionalFormatting>
  <conditionalFormatting sqref="M46">
    <cfRule type="cellIs" dxfId="514" priority="201" operator="equal">
      <formula>"Menor"</formula>
    </cfRule>
  </conditionalFormatting>
  <conditionalFormatting sqref="M46">
    <cfRule type="cellIs" dxfId="513" priority="202" operator="equal">
      <formula>"Leve"</formula>
    </cfRule>
  </conditionalFormatting>
  <conditionalFormatting sqref="O46">
    <cfRule type="cellIs" dxfId="512" priority="203" operator="equal">
      <formula>"Extremo"</formula>
    </cfRule>
  </conditionalFormatting>
  <conditionalFormatting sqref="O46">
    <cfRule type="cellIs" dxfId="511" priority="204" operator="equal">
      <formula>"Alto"</formula>
    </cfRule>
  </conditionalFormatting>
  <conditionalFormatting sqref="O46">
    <cfRule type="cellIs" dxfId="510" priority="205" operator="equal">
      <formula>"Moderado"</formula>
    </cfRule>
  </conditionalFormatting>
  <conditionalFormatting sqref="O46">
    <cfRule type="cellIs" dxfId="509" priority="206" operator="equal">
      <formula>"Bajo"</formula>
    </cfRule>
  </conditionalFormatting>
  <conditionalFormatting sqref="Z46">
    <cfRule type="cellIs" dxfId="508" priority="207" operator="equal">
      <formula>"Muy Alta"</formula>
    </cfRule>
  </conditionalFormatting>
  <conditionalFormatting sqref="Z46">
    <cfRule type="cellIs" dxfId="507" priority="208" operator="equal">
      <formula>"Alta"</formula>
    </cfRule>
  </conditionalFormatting>
  <conditionalFormatting sqref="Z46">
    <cfRule type="cellIs" dxfId="506" priority="209" operator="equal">
      <formula>"Media"</formula>
    </cfRule>
  </conditionalFormatting>
  <conditionalFormatting sqref="Z46">
    <cfRule type="cellIs" dxfId="505" priority="210" operator="equal">
      <formula>"Baja"</formula>
    </cfRule>
  </conditionalFormatting>
  <conditionalFormatting sqref="Z46">
    <cfRule type="cellIs" dxfId="504" priority="211" operator="equal">
      <formula>"Muy Baja"</formula>
    </cfRule>
  </conditionalFormatting>
  <conditionalFormatting sqref="AD46">
    <cfRule type="cellIs" dxfId="503" priority="212" operator="equal">
      <formula>"Extremo"</formula>
    </cfRule>
  </conditionalFormatting>
  <conditionalFormatting sqref="AD46">
    <cfRule type="cellIs" dxfId="502" priority="213" operator="equal">
      <formula>"Alto"</formula>
    </cfRule>
  </conditionalFormatting>
  <conditionalFormatting sqref="AD46">
    <cfRule type="cellIs" dxfId="501" priority="214" operator="equal">
      <formula>"Moderado"</formula>
    </cfRule>
  </conditionalFormatting>
  <conditionalFormatting sqref="AD46">
    <cfRule type="cellIs" dxfId="500" priority="215" operator="equal">
      <formula>"Bajo"</formula>
    </cfRule>
  </conditionalFormatting>
  <conditionalFormatting sqref="L46">
    <cfRule type="containsText" dxfId="499" priority="216" operator="containsText" text="❌">
      <formula>NOT(ISERROR(SEARCH(("❌"),(L46))))</formula>
    </cfRule>
  </conditionalFormatting>
  <conditionalFormatting sqref="I50">
    <cfRule type="cellIs" dxfId="498" priority="217" operator="equal">
      <formula>"Muy Alta"</formula>
    </cfRule>
  </conditionalFormatting>
  <conditionalFormatting sqref="I50">
    <cfRule type="cellIs" dxfId="497" priority="218" operator="equal">
      <formula>"Alta"</formula>
    </cfRule>
  </conditionalFormatting>
  <conditionalFormatting sqref="I50">
    <cfRule type="cellIs" dxfId="496" priority="219" operator="equal">
      <formula>"Media"</formula>
    </cfRule>
  </conditionalFormatting>
  <conditionalFormatting sqref="I50">
    <cfRule type="cellIs" dxfId="495" priority="220" operator="equal">
      <formula>"Baja"</formula>
    </cfRule>
  </conditionalFormatting>
  <conditionalFormatting sqref="I50">
    <cfRule type="cellIs" dxfId="494" priority="221" operator="equal">
      <formula>"Muy Baja"</formula>
    </cfRule>
  </conditionalFormatting>
  <conditionalFormatting sqref="M50">
    <cfRule type="cellIs" dxfId="493" priority="222" operator="equal">
      <formula>"Catastrófico"</formula>
    </cfRule>
  </conditionalFormatting>
  <conditionalFormatting sqref="M50">
    <cfRule type="cellIs" dxfId="492" priority="223" operator="equal">
      <formula>"Mayor"</formula>
    </cfRule>
  </conditionalFormatting>
  <conditionalFormatting sqref="M50">
    <cfRule type="cellIs" dxfId="491" priority="224" operator="equal">
      <formula>"Moderado"</formula>
    </cfRule>
  </conditionalFormatting>
  <conditionalFormatting sqref="M50">
    <cfRule type="cellIs" dxfId="490" priority="225" operator="equal">
      <formula>"Menor"</formula>
    </cfRule>
  </conditionalFormatting>
  <conditionalFormatting sqref="M50">
    <cfRule type="cellIs" dxfId="489" priority="226" operator="equal">
      <formula>"Leve"</formula>
    </cfRule>
  </conditionalFormatting>
  <conditionalFormatting sqref="O50">
    <cfRule type="cellIs" dxfId="488" priority="227" operator="equal">
      <formula>"Extremo"</formula>
    </cfRule>
  </conditionalFormatting>
  <conditionalFormatting sqref="O50">
    <cfRule type="cellIs" dxfId="487" priority="228" operator="equal">
      <formula>"Alto"</formula>
    </cfRule>
  </conditionalFormatting>
  <conditionalFormatting sqref="O50">
    <cfRule type="cellIs" dxfId="486" priority="229" operator="equal">
      <formula>"Moderado"</formula>
    </cfRule>
  </conditionalFormatting>
  <conditionalFormatting sqref="O50">
    <cfRule type="cellIs" dxfId="485" priority="230" operator="equal">
      <formula>"Bajo"</formula>
    </cfRule>
  </conditionalFormatting>
  <conditionalFormatting sqref="Z50">
    <cfRule type="cellIs" dxfId="484" priority="231" operator="equal">
      <formula>"Muy Alta"</formula>
    </cfRule>
  </conditionalFormatting>
  <conditionalFormatting sqref="Z50">
    <cfRule type="cellIs" dxfId="483" priority="232" operator="equal">
      <formula>"Alta"</formula>
    </cfRule>
  </conditionalFormatting>
  <conditionalFormatting sqref="Z50">
    <cfRule type="cellIs" dxfId="482" priority="233" operator="equal">
      <formula>"Media"</formula>
    </cfRule>
  </conditionalFormatting>
  <conditionalFormatting sqref="Z50">
    <cfRule type="cellIs" dxfId="481" priority="234" operator="equal">
      <formula>"Baja"</formula>
    </cfRule>
  </conditionalFormatting>
  <conditionalFormatting sqref="Z50">
    <cfRule type="cellIs" dxfId="480" priority="235" operator="equal">
      <formula>"Muy Baja"</formula>
    </cfRule>
  </conditionalFormatting>
  <conditionalFormatting sqref="AD50">
    <cfRule type="cellIs" dxfId="479" priority="236" operator="equal">
      <formula>"Extremo"</formula>
    </cfRule>
  </conditionalFormatting>
  <conditionalFormatting sqref="AD50">
    <cfRule type="cellIs" dxfId="478" priority="237" operator="equal">
      <formula>"Alto"</formula>
    </cfRule>
  </conditionalFormatting>
  <conditionalFormatting sqref="AD50">
    <cfRule type="cellIs" dxfId="477" priority="238" operator="equal">
      <formula>"Moderado"</formula>
    </cfRule>
  </conditionalFormatting>
  <conditionalFormatting sqref="AD50">
    <cfRule type="cellIs" dxfId="476" priority="239" operator="equal">
      <formula>"Bajo"</formula>
    </cfRule>
  </conditionalFormatting>
  <conditionalFormatting sqref="L50">
    <cfRule type="containsText" dxfId="475" priority="240" operator="containsText" text="❌">
      <formula>NOT(ISERROR(SEARCH(("❌"),(L50))))</formula>
    </cfRule>
  </conditionalFormatting>
  <conditionalFormatting sqref="I33">
    <cfRule type="cellIs" dxfId="474" priority="241" operator="equal">
      <formula>"Muy Alta"</formula>
    </cfRule>
  </conditionalFormatting>
  <conditionalFormatting sqref="I33">
    <cfRule type="cellIs" dxfId="473" priority="242" operator="equal">
      <formula>"Alta"</formula>
    </cfRule>
  </conditionalFormatting>
  <conditionalFormatting sqref="I33">
    <cfRule type="cellIs" dxfId="472" priority="243" operator="equal">
      <formula>"Media"</formula>
    </cfRule>
  </conditionalFormatting>
  <conditionalFormatting sqref="I33">
    <cfRule type="cellIs" dxfId="471" priority="244" operator="equal">
      <formula>"Baja"</formula>
    </cfRule>
  </conditionalFormatting>
  <conditionalFormatting sqref="I33">
    <cfRule type="cellIs" dxfId="470" priority="245" operator="equal">
      <formula>"Muy Baja"</formula>
    </cfRule>
  </conditionalFormatting>
  <conditionalFormatting sqref="M33">
    <cfRule type="cellIs" dxfId="469" priority="246" operator="equal">
      <formula>"Catastrófico"</formula>
    </cfRule>
  </conditionalFormatting>
  <conditionalFormatting sqref="M33">
    <cfRule type="cellIs" dxfId="468" priority="247" operator="equal">
      <formula>"Mayor"</formula>
    </cfRule>
  </conditionalFormatting>
  <conditionalFormatting sqref="M33">
    <cfRule type="cellIs" dxfId="467" priority="248" operator="equal">
      <formula>"Moderado"</formula>
    </cfRule>
  </conditionalFormatting>
  <conditionalFormatting sqref="M33">
    <cfRule type="cellIs" dxfId="466" priority="249" operator="equal">
      <formula>"Menor"</formula>
    </cfRule>
  </conditionalFormatting>
  <conditionalFormatting sqref="M33">
    <cfRule type="cellIs" dxfId="465" priority="250" operator="equal">
      <formula>"Leve"</formula>
    </cfRule>
  </conditionalFormatting>
  <conditionalFormatting sqref="O33">
    <cfRule type="cellIs" dxfId="464" priority="251" operator="equal">
      <formula>"Extremo"</formula>
    </cfRule>
  </conditionalFormatting>
  <conditionalFormatting sqref="O33">
    <cfRule type="cellIs" dxfId="463" priority="252" operator="equal">
      <formula>"Alto"</formula>
    </cfRule>
  </conditionalFormatting>
  <conditionalFormatting sqref="O33">
    <cfRule type="cellIs" dxfId="462" priority="253" operator="equal">
      <formula>"Moderado"</formula>
    </cfRule>
  </conditionalFormatting>
  <conditionalFormatting sqref="O33">
    <cfRule type="cellIs" dxfId="461" priority="254" operator="equal">
      <formula>"Bajo"</formula>
    </cfRule>
  </conditionalFormatting>
  <conditionalFormatting sqref="Z33:Z35">
    <cfRule type="cellIs" dxfId="460" priority="255" operator="equal">
      <formula>"Muy Alta"</formula>
    </cfRule>
  </conditionalFormatting>
  <conditionalFormatting sqref="Z33:Z35">
    <cfRule type="cellIs" dxfId="459" priority="256" operator="equal">
      <formula>"Alta"</formula>
    </cfRule>
  </conditionalFormatting>
  <conditionalFormatting sqref="Z33:Z35">
    <cfRule type="cellIs" dxfId="458" priority="257" operator="equal">
      <formula>"Media"</formula>
    </cfRule>
  </conditionalFormatting>
  <conditionalFormatting sqref="Z33:Z35">
    <cfRule type="cellIs" dxfId="457" priority="258" operator="equal">
      <formula>"Baja"</formula>
    </cfRule>
  </conditionalFormatting>
  <conditionalFormatting sqref="Z33:Z35">
    <cfRule type="cellIs" dxfId="456" priority="259" operator="equal">
      <formula>"Muy Baja"</formula>
    </cfRule>
  </conditionalFormatting>
  <conditionalFormatting sqref="AD33:AD35">
    <cfRule type="cellIs" dxfId="455" priority="260" operator="equal">
      <formula>"Extremo"</formula>
    </cfRule>
  </conditionalFormatting>
  <conditionalFormatting sqref="AD33:AD35">
    <cfRule type="cellIs" dxfId="454" priority="261" operator="equal">
      <formula>"Alto"</formula>
    </cfRule>
  </conditionalFormatting>
  <conditionalFormatting sqref="AD33:AD35">
    <cfRule type="cellIs" dxfId="453" priority="262" operator="equal">
      <formula>"Moderado"</formula>
    </cfRule>
  </conditionalFormatting>
  <conditionalFormatting sqref="AD33:AD35">
    <cfRule type="cellIs" dxfId="452" priority="263" operator="equal">
      <formula>"Bajo"</formula>
    </cfRule>
  </conditionalFormatting>
  <conditionalFormatting sqref="L33">
    <cfRule type="containsText" dxfId="451" priority="264" operator="containsText" text="❌">
      <formula>NOT(ISERROR(SEARCH(("❌"),(L33))))</formula>
    </cfRule>
  </conditionalFormatting>
  <conditionalFormatting sqref="I36">
    <cfRule type="cellIs" dxfId="450" priority="265" operator="equal">
      <formula>"Muy Alta"</formula>
    </cfRule>
  </conditionalFormatting>
  <conditionalFormatting sqref="I36">
    <cfRule type="cellIs" dxfId="449" priority="266" operator="equal">
      <formula>"Alta"</formula>
    </cfRule>
  </conditionalFormatting>
  <conditionalFormatting sqref="I36">
    <cfRule type="cellIs" dxfId="448" priority="267" operator="equal">
      <formula>"Media"</formula>
    </cfRule>
  </conditionalFormatting>
  <conditionalFormatting sqref="I36">
    <cfRule type="cellIs" dxfId="447" priority="268" operator="equal">
      <formula>"Baja"</formula>
    </cfRule>
  </conditionalFormatting>
  <conditionalFormatting sqref="I36">
    <cfRule type="cellIs" dxfId="446" priority="269" operator="equal">
      <formula>"Muy Baja"</formula>
    </cfRule>
  </conditionalFormatting>
  <conditionalFormatting sqref="M36">
    <cfRule type="cellIs" dxfId="445" priority="270" operator="equal">
      <formula>"Catastrófico"</formula>
    </cfRule>
  </conditionalFormatting>
  <conditionalFormatting sqref="M36">
    <cfRule type="cellIs" dxfId="444" priority="271" operator="equal">
      <formula>"Mayor"</formula>
    </cfRule>
  </conditionalFormatting>
  <conditionalFormatting sqref="M36">
    <cfRule type="cellIs" dxfId="443" priority="272" operator="equal">
      <formula>"Moderado"</formula>
    </cfRule>
  </conditionalFormatting>
  <conditionalFormatting sqref="M36">
    <cfRule type="cellIs" dxfId="442" priority="273" operator="equal">
      <formula>"Menor"</formula>
    </cfRule>
  </conditionalFormatting>
  <conditionalFormatting sqref="M36">
    <cfRule type="cellIs" dxfId="441" priority="274" operator="equal">
      <formula>"Leve"</formula>
    </cfRule>
  </conditionalFormatting>
  <conditionalFormatting sqref="O36">
    <cfRule type="cellIs" dxfId="440" priority="275" operator="equal">
      <formula>"Extremo"</formula>
    </cfRule>
  </conditionalFormatting>
  <conditionalFormatting sqref="O36">
    <cfRule type="cellIs" dxfId="439" priority="276" operator="equal">
      <formula>"Alto"</formula>
    </cfRule>
  </conditionalFormatting>
  <conditionalFormatting sqref="O36">
    <cfRule type="cellIs" dxfId="438" priority="277" operator="equal">
      <formula>"Moderado"</formula>
    </cfRule>
  </conditionalFormatting>
  <conditionalFormatting sqref="O36">
    <cfRule type="cellIs" dxfId="437" priority="278" operator="equal">
      <formula>"Bajo"</formula>
    </cfRule>
  </conditionalFormatting>
  <conditionalFormatting sqref="Z36:Z38">
    <cfRule type="cellIs" dxfId="436" priority="279" operator="equal">
      <formula>"Muy Alta"</formula>
    </cfRule>
  </conditionalFormatting>
  <conditionalFormatting sqref="Z36:Z38">
    <cfRule type="cellIs" dxfId="435" priority="280" operator="equal">
      <formula>"Alta"</formula>
    </cfRule>
  </conditionalFormatting>
  <conditionalFormatting sqref="Z36:Z38">
    <cfRule type="cellIs" dxfId="434" priority="281" operator="equal">
      <formula>"Media"</formula>
    </cfRule>
  </conditionalFormatting>
  <conditionalFormatting sqref="Z36:Z38">
    <cfRule type="cellIs" dxfId="433" priority="282" operator="equal">
      <formula>"Baja"</formula>
    </cfRule>
  </conditionalFormatting>
  <conditionalFormatting sqref="Z36:Z38">
    <cfRule type="cellIs" dxfId="432" priority="283" operator="equal">
      <formula>"Muy Baja"</formula>
    </cfRule>
  </conditionalFormatting>
  <conditionalFormatting sqref="AD36:AD38">
    <cfRule type="cellIs" dxfId="431" priority="284" operator="equal">
      <formula>"Extremo"</formula>
    </cfRule>
  </conditionalFormatting>
  <conditionalFormatting sqref="AD36:AD38">
    <cfRule type="cellIs" dxfId="430" priority="285" operator="equal">
      <formula>"Alto"</formula>
    </cfRule>
  </conditionalFormatting>
  <conditionalFormatting sqref="AD36:AD38">
    <cfRule type="cellIs" dxfId="429" priority="286" operator="equal">
      <formula>"Moderado"</formula>
    </cfRule>
  </conditionalFormatting>
  <conditionalFormatting sqref="AD36:AD38">
    <cfRule type="cellIs" dxfId="428" priority="287" operator="equal">
      <formula>"Bajo"</formula>
    </cfRule>
  </conditionalFormatting>
  <conditionalFormatting sqref="L36">
    <cfRule type="containsText" dxfId="427" priority="288" operator="containsText" text="❌">
      <formula>NOT(ISERROR(SEARCH(("❌"),(L36))))</formula>
    </cfRule>
  </conditionalFormatting>
  <conditionalFormatting sqref="I39">
    <cfRule type="cellIs" dxfId="426" priority="289" operator="equal">
      <formula>"Muy Alta"</formula>
    </cfRule>
  </conditionalFormatting>
  <conditionalFormatting sqref="I39">
    <cfRule type="cellIs" dxfId="425" priority="290" operator="equal">
      <formula>"Alta"</formula>
    </cfRule>
  </conditionalFormatting>
  <conditionalFormatting sqref="I39">
    <cfRule type="cellIs" dxfId="424" priority="291" operator="equal">
      <formula>"Media"</formula>
    </cfRule>
  </conditionalFormatting>
  <conditionalFormatting sqref="I39">
    <cfRule type="cellIs" dxfId="423" priority="292" operator="equal">
      <formula>"Baja"</formula>
    </cfRule>
  </conditionalFormatting>
  <conditionalFormatting sqref="I39">
    <cfRule type="cellIs" dxfId="422" priority="293" operator="equal">
      <formula>"Muy Baja"</formula>
    </cfRule>
  </conditionalFormatting>
  <conditionalFormatting sqref="M39">
    <cfRule type="cellIs" dxfId="421" priority="294" operator="equal">
      <formula>"Catastrófico"</formula>
    </cfRule>
  </conditionalFormatting>
  <conditionalFormatting sqref="M39">
    <cfRule type="cellIs" dxfId="420" priority="295" operator="equal">
      <formula>"Mayor"</formula>
    </cfRule>
  </conditionalFormatting>
  <conditionalFormatting sqref="M39">
    <cfRule type="cellIs" dxfId="419" priority="296" operator="equal">
      <formula>"Moderado"</formula>
    </cfRule>
  </conditionalFormatting>
  <conditionalFormatting sqref="M39">
    <cfRule type="cellIs" dxfId="418" priority="297" operator="equal">
      <formula>"Menor"</formula>
    </cfRule>
  </conditionalFormatting>
  <conditionalFormatting sqref="M39">
    <cfRule type="cellIs" dxfId="417" priority="298" operator="equal">
      <formula>"Leve"</formula>
    </cfRule>
  </conditionalFormatting>
  <conditionalFormatting sqref="O39">
    <cfRule type="cellIs" dxfId="416" priority="299" operator="equal">
      <formula>"Extremo"</formula>
    </cfRule>
  </conditionalFormatting>
  <conditionalFormatting sqref="O39">
    <cfRule type="cellIs" dxfId="415" priority="300" operator="equal">
      <formula>"Alto"</formula>
    </cfRule>
  </conditionalFormatting>
  <conditionalFormatting sqref="O39">
    <cfRule type="cellIs" dxfId="414" priority="301" operator="equal">
      <formula>"Moderado"</formula>
    </cfRule>
  </conditionalFormatting>
  <conditionalFormatting sqref="O39">
    <cfRule type="cellIs" dxfId="413" priority="302" operator="equal">
      <formula>"Bajo"</formula>
    </cfRule>
  </conditionalFormatting>
  <conditionalFormatting sqref="Z39:Z41">
    <cfRule type="cellIs" dxfId="412" priority="303" operator="equal">
      <formula>"Muy Alta"</formula>
    </cfRule>
  </conditionalFormatting>
  <conditionalFormatting sqref="Z39:Z41">
    <cfRule type="cellIs" dxfId="411" priority="304" operator="equal">
      <formula>"Alta"</formula>
    </cfRule>
  </conditionalFormatting>
  <conditionalFormatting sqref="Z39:Z41">
    <cfRule type="cellIs" dxfId="410" priority="305" operator="equal">
      <formula>"Media"</formula>
    </cfRule>
  </conditionalFormatting>
  <conditionalFormatting sqref="Z39:Z41">
    <cfRule type="cellIs" dxfId="409" priority="306" operator="equal">
      <formula>"Baja"</formula>
    </cfRule>
  </conditionalFormatting>
  <conditionalFormatting sqref="Z39:Z41">
    <cfRule type="cellIs" dxfId="408" priority="307" operator="equal">
      <formula>"Muy Baja"</formula>
    </cfRule>
  </conditionalFormatting>
  <conditionalFormatting sqref="AD39:AD41">
    <cfRule type="cellIs" dxfId="407" priority="308" operator="equal">
      <formula>"Extremo"</formula>
    </cfRule>
  </conditionalFormatting>
  <conditionalFormatting sqref="AD39:AD41">
    <cfRule type="cellIs" dxfId="406" priority="309" operator="equal">
      <formula>"Alto"</formula>
    </cfRule>
  </conditionalFormatting>
  <conditionalFormatting sqref="AD39:AD41">
    <cfRule type="cellIs" dxfId="405" priority="310" operator="equal">
      <formula>"Moderado"</formula>
    </cfRule>
  </conditionalFormatting>
  <conditionalFormatting sqref="AD39:AD41">
    <cfRule type="cellIs" dxfId="404" priority="311" operator="equal">
      <formula>"Bajo"</formula>
    </cfRule>
  </conditionalFormatting>
  <conditionalFormatting sqref="L39">
    <cfRule type="containsText" dxfId="403" priority="312" operator="containsText" text="❌">
      <formula>NOT(ISERROR(SEARCH(("❌"),(L39))))</formula>
    </cfRule>
  </conditionalFormatting>
  <conditionalFormatting sqref="I42">
    <cfRule type="cellIs" dxfId="402" priority="313" operator="equal">
      <formula>"Muy Alta"</formula>
    </cfRule>
  </conditionalFormatting>
  <conditionalFormatting sqref="I42">
    <cfRule type="cellIs" dxfId="401" priority="314" operator="equal">
      <formula>"Alta"</formula>
    </cfRule>
  </conditionalFormatting>
  <conditionalFormatting sqref="I42">
    <cfRule type="cellIs" dxfId="400" priority="315" operator="equal">
      <formula>"Media"</formula>
    </cfRule>
  </conditionalFormatting>
  <conditionalFormatting sqref="I42">
    <cfRule type="cellIs" dxfId="399" priority="316" operator="equal">
      <formula>"Baja"</formula>
    </cfRule>
  </conditionalFormatting>
  <conditionalFormatting sqref="I42">
    <cfRule type="cellIs" dxfId="398" priority="317" operator="equal">
      <formula>"Muy Baja"</formula>
    </cfRule>
  </conditionalFormatting>
  <conditionalFormatting sqref="M42">
    <cfRule type="cellIs" dxfId="397" priority="318" operator="equal">
      <formula>"Catastrófico"</formula>
    </cfRule>
  </conditionalFormatting>
  <conditionalFormatting sqref="M42">
    <cfRule type="cellIs" dxfId="396" priority="319" operator="equal">
      <formula>"Mayor"</formula>
    </cfRule>
  </conditionalFormatting>
  <conditionalFormatting sqref="M42">
    <cfRule type="cellIs" dxfId="395" priority="320" operator="equal">
      <formula>"Moderado"</formula>
    </cfRule>
  </conditionalFormatting>
  <conditionalFormatting sqref="M42">
    <cfRule type="cellIs" dxfId="394" priority="321" operator="equal">
      <formula>"Menor"</formula>
    </cfRule>
  </conditionalFormatting>
  <conditionalFormatting sqref="M42">
    <cfRule type="cellIs" dxfId="393" priority="322" operator="equal">
      <formula>"Leve"</formula>
    </cfRule>
  </conditionalFormatting>
  <conditionalFormatting sqref="O42">
    <cfRule type="cellIs" dxfId="392" priority="323" operator="equal">
      <formula>"Extremo"</formula>
    </cfRule>
  </conditionalFormatting>
  <conditionalFormatting sqref="O42">
    <cfRule type="cellIs" dxfId="391" priority="324" operator="equal">
      <formula>"Alto"</formula>
    </cfRule>
  </conditionalFormatting>
  <conditionalFormatting sqref="O42">
    <cfRule type="cellIs" dxfId="390" priority="325" operator="equal">
      <formula>"Moderado"</formula>
    </cfRule>
  </conditionalFormatting>
  <conditionalFormatting sqref="O42">
    <cfRule type="cellIs" dxfId="389" priority="326" operator="equal">
      <formula>"Bajo"</formula>
    </cfRule>
  </conditionalFormatting>
  <conditionalFormatting sqref="Z42:Z44">
    <cfRule type="cellIs" dxfId="388" priority="327" operator="equal">
      <formula>"Muy Alta"</formula>
    </cfRule>
  </conditionalFormatting>
  <conditionalFormatting sqref="Z42:Z44">
    <cfRule type="cellIs" dxfId="387" priority="328" operator="equal">
      <formula>"Alta"</formula>
    </cfRule>
  </conditionalFormatting>
  <conditionalFormatting sqref="Z42:Z44">
    <cfRule type="cellIs" dxfId="386" priority="329" operator="equal">
      <formula>"Media"</formula>
    </cfRule>
  </conditionalFormatting>
  <conditionalFormatting sqref="Z42:Z44">
    <cfRule type="cellIs" dxfId="385" priority="330" operator="equal">
      <formula>"Baja"</formula>
    </cfRule>
  </conditionalFormatting>
  <conditionalFormatting sqref="Z42:Z44">
    <cfRule type="cellIs" dxfId="384" priority="331" operator="equal">
      <formula>"Muy Baja"</formula>
    </cfRule>
  </conditionalFormatting>
  <conditionalFormatting sqref="AD42:AD44">
    <cfRule type="cellIs" dxfId="383" priority="332" operator="equal">
      <formula>"Extremo"</formula>
    </cfRule>
  </conditionalFormatting>
  <conditionalFormatting sqref="AD42:AD44">
    <cfRule type="cellIs" dxfId="382" priority="333" operator="equal">
      <formula>"Alto"</formula>
    </cfRule>
  </conditionalFormatting>
  <conditionalFormatting sqref="AD42:AD44">
    <cfRule type="cellIs" dxfId="381" priority="334" operator="equal">
      <formula>"Moderado"</formula>
    </cfRule>
  </conditionalFormatting>
  <conditionalFormatting sqref="AD42:AD44">
    <cfRule type="cellIs" dxfId="380" priority="335" operator="equal">
      <formula>"Bajo"</formula>
    </cfRule>
  </conditionalFormatting>
  <conditionalFormatting sqref="L42">
    <cfRule type="containsText" dxfId="379" priority="336" operator="containsText" text="❌">
      <formula>NOT(ISERROR(SEARCH(("❌"),(L42))))</formula>
    </cfRule>
  </conditionalFormatting>
  <conditionalFormatting sqref="I57">
    <cfRule type="cellIs" dxfId="378" priority="337" operator="equal">
      <formula>"Muy Alta"</formula>
    </cfRule>
  </conditionalFormatting>
  <conditionalFormatting sqref="I57">
    <cfRule type="cellIs" dxfId="377" priority="338" operator="equal">
      <formula>"Alta"</formula>
    </cfRule>
  </conditionalFormatting>
  <conditionalFormatting sqref="I57">
    <cfRule type="cellIs" dxfId="376" priority="339" operator="equal">
      <formula>"Media"</formula>
    </cfRule>
  </conditionalFormatting>
  <conditionalFormatting sqref="I57">
    <cfRule type="cellIs" dxfId="375" priority="340" operator="equal">
      <formula>"Baja"</formula>
    </cfRule>
  </conditionalFormatting>
  <conditionalFormatting sqref="I57">
    <cfRule type="cellIs" dxfId="374" priority="341" operator="equal">
      <formula>"Muy Baja"</formula>
    </cfRule>
  </conditionalFormatting>
  <conditionalFormatting sqref="M57">
    <cfRule type="cellIs" dxfId="373" priority="342" operator="equal">
      <formula>"Catastrófico"</formula>
    </cfRule>
  </conditionalFormatting>
  <conditionalFormatting sqref="M57">
    <cfRule type="cellIs" dxfId="372" priority="343" operator="equal">
      <formula>"Mayor"</formula>
    </cfRule>
  </conditionalFormatting>
  <conditionalFormatting sqref="M57">
    <cfRule type="cellIs" dxfId="371" priority="344" operator="equal">
      <formula>"Moderado"</formula>
    </cfRule>
  </conditionalFormatting>
  <conditionalFormatting sqref="M57">
    <cfRule type="cellIs" dxfId="370" priority="345" operator="equal">
      <formula>"Menor"</formula>
    </cfRule>
  </conditionalFormatting>
  <conditionalFormatting sqref="M57">
    <cfRule type="cellIs" dxfId="369" priority="346" operator="equal">
      <formula>"Leve"</formula>
    </cfRule>
  </conditionalFormatting>
  <conditionalFormatting sqref="O57">
    <cfRule type="cellIs" dxfId="368" priority="347" operator="equal">
      <formula>"Extremo"</formula>
    </cfRule>
  </conditionalFormatting>
  <conditionalFormatting sqref="O57">
    <cfRule type="cellIs" dxfId="367" priority="348" operator="equal">
      <formula>"Alto"</formula>
    </cfRule>
  </conditionalFormatting>
  <conditionalFormatting sqref="O57">
    <cfRule type="cellIs" dxfId="366" priority="349" operator="equal">
      <formula>"Moderado"</formula>
    </cfRule>
  </conditionalFormatting>
  <conditionalFormatting sqref="O57">
    <cfRule type="cellIs" dxfId="365" priority="350" operator="equal">
      <formula>"Bajo"</formula>
    </cfRule>
  </conditionalFormatting>
  <conditionalFormatting sqref="Z57">
    <cfRule type="cellIs" dxfId="364" priority="351" operator="equal">
      <formula>"Muy Alta"</formula>
    </cfRule>
  </conditionalFormatting>
  <conditionalFormatting sqref="Z57">
    <cfRule type="cellIs" dxfId="363" priority="352" operator="equal">
      <formula>"Alta"</formula>
    </cfRule>
  </conditionalFormatting>
  <conditionalFormatting sqref="Z57">
    <cfRule type="cellIs" dxfId="362" priority="353" operator="equal">
      <formula>"Media"</formula>
    </cfRule>
  </conditionalFormatting>
  <conditionalFormatting sqref="Z57">
    <cfRule type="cellIs" dxfId="361" priority="354" operator="equal">
      <formula>"Baja"</formula>
    </cfRule>
  </conditionalFormatting>
  <conditionalFormatting sqref="Z57">
    <cfRule type="cellIs" dxfId="360" priority="355" operator="equal">
      <formula>"Muy Baja"</formula>
    </cfRule>
  </conditionalFormatting>
  <conditionalFormatting sqref="AD57">
    <cfRule type="cellIs" dxfId="359" priority="356" operator="equal">
      <formula>"Extremo"</formula>
    </cfRule>
  </conditionalFormatting>
  <conditionalFormatting sqref="AD57">
    <cfRule type="cellIs" dxfId="358" priority="357" operator="equal">
      <formula>"Alto"</formula>
    </cfRule>
  </conditionalFormatting>
  <conditionalFormatting sqref="AD57">
    <cfRule type="cellIs" dxfId="357" priority="358" operator="equal">
      <formula>"Moderado"</formula>
    </cfRule>
  </conditionalFormatting>
  <conditionalFormatting sqref="AD57">
    <cfRule type="cellIs" dxfId="356" priority="359" operator="equal">
      <formula>"Bajo"</formula>
    </cfRule>
  </conditionalFormatting>
  <conditionalFormatting sqref="L57">
    <cfRule type="containsText" dxfId="355" priority="360" operator="containsText" text="❌">
      <formula>NOT(ISERROR(SEARCH(("❌"),(L57))))</formula>
    </cfRule>
  </conditionalFormatting>
  <conditionalFormatting sqref="I58">
    <cfRule type="cellIs" dxfId="354" priority="361" operator="equal">
      <formula>"Muy Alta"</formula>
    </cfRule>
  </conditionalFormatting>
  <conditionalFormatting sqref="I58">
    <cfRule type="cellIs" dxfId="353" priority="362" operator="equal">
      <formula>"Alta"</formula>
    </cfRule>
  </conditionalFormatting>
  <conditionalFormatting sqref="I58">
    <cfRule type="cellIs" dxfId="352" priority="363" operator="equal">
      <formula>"Media"</formula>
    </cfRule>
  </conditionalFormatting>
  <conditionalFormatting sqref="I58">
    <cfRule type="cellIs" dxfId="351" priority="364" operator="equal">
      <formula>"Baja"</formula>
    </cfRule>
  </conditionalFormatting>
  <conditionalFormatting sqref="I58">
    <cfRule type="cellIs" dxfId="350" priority="365" operator="equal">
      <formula>"Muy Baja"</formula>
    </cfRule>
  </conditionalFormatting>
  <conditionalFormatting sqref="M58">
    <cfRule type="cellIs" dxfId="349" priority="366" operator="equal">
      <formula>"Catastrófico"</formula>
    </cfRule>
  </conditionalFormatting>
  <conditionalFormatting sqref="M58">
    <cfRule type="cellIs" dxfId="348" priority="367" operator="equal">
      <formula>"Mayor"</formula>
    </cfRule>
  </conditionalFormatting>
  <conditionalFormatting sqref="M58">
    <cfRule type="cellIs" dxfId="347" priority="368" operator="equal">
      <formula>"Moderado"</formula>
    </cfRule>
  </conditionalFormatting>
  <conditionalFormatting sqref="M58">
    <cfRule type="cellIs" dxfId="346" priority="369" operator="equal">
      <formula>"Menor"</formula>
    </cfRule>
  </conditionalFormatting>
  <conditionalFormatting sqref="M58">
    <cfRule type="cellIs" dxfId="345" priority="370" operator="equal">
      <formula>"Leve"</formula>
    </cfRule>
  </conditionalFormatting>
  <conditionalFormatting sqref="O58">
    <cfRule type="cellIs" dxfId="344" priority="371" operator="equal">
      <formula>"Extremo"</formula>
    </cfRule>
  </conditionalFormatting>
  <conditionalFormatting sqref="O58">
    <cfRule type="cellIs" dxfId="343" priority="372" operator="equal">
      <formula>"Alto"</formula>
    </cfRule>
  </conditionalFormatting>
  <conditionalFormatting sqref="O58">
    <cfRule type="cellIs" dxfId="342" priority="373" operator="equal">
      <formula>"Moderado"</formula>
    </cfRule>
  </conditionalFormatting>
  <conditionalFormatting sqref="O58">
    <cfRule type="cellIs" dxfId="341" priority="374" operator="equal">
      <formula>"Bajo"</formula>
    </cfRule>
  </conditionalFormatting>
  <conditionalFormatting sqref="L58">
    <cfRule type="containsText" dxfId="340" priority="375" operator="containsText" text="❌">
      <formula>NOT(ISERROR(SEARCH(("❌"),(L58))))</formula>
    </cfRule>
  </conditionalFormatting>
  <conditionalFormatting sqref="AI13:AI20 AI22:AI23 AI25:AI46 AI50:AI51 AI57">
    <cfRule type="expression" dxfId="339" priority="376">
      <formula>OR(AND(YEAR(AI13)=YEAR(TODAY()), MONTH(AI13)+1=MONTH(TODAY())), AND(YEAR(AI13)+1=YEAR(TODAY()), MONTH(AI13)=12, MONTH(TODAY())=1))</formula>
    </cfRule>
  </conditionalFormatting>
  <conditionalFormatting sqref="AI13:AI20 AI22:AI23 AI25:AI46 AI50:AI51 AI57">
    <cfRule type="expression" dxfId="338" priority="377">
      <formula>OR(AND(YEAR(AI13)=YEAR(TODAY()), MONTH(AI13)+1=MONTH(TODAY())), AND(YEAR(AI13)+1=YEAR(TODAY()), MONTH(AI13)=12, MONTH(TODAY())=1))</formula>
    </cfRule>
  </conditionalFormatting>
  <conditionalFormatting sqref="AI13:AI20 AI22:AI23 AI25:AI46 AI50:AI51 AI57">
    <cfRule type="expression" dxfId="337" priority="378">
      <formula>OR(AND(YEAR(AI13)=YEAR(TODAY()), MONTH(AI13)+1=MONTH(TODAY())), AND(YEAR(AI13)+1=YEAR(TODAY()), MONTH(AI13)=12, MONTH(TODAY())=1))</formula>
    </cfRule>
  </conditionalFormatting>
  <conditionalFormatting sqref="AB11">
    <cfRule type="cellIs" dxfId="336" priority="379" operator="equal">
      <formula>"Catastrófico"</formula>
    </cfRule>
  </conditionalFormatting>
  <conditionalFormatting sqref="AB11">
    <cfRule type="cellIs" dxfId="335" priority="380" operator="equal">
      <formula>"Mayor"</formula>
    </cfRule>
  </conditionalFormatting>
  <conditionalFormatting sqref="AB11">
    <cfRule type="cellIs" dxfId="334" priority="381" operator="equal">
      <formula>"Moderado"</formula>
    </cfRule>
  </conditionalFormatting>
  <conditionalFormatting sqref="AB11">
    <cfRule type="cellIs" dxfId="333" priority="382" operator="equal">
      <formula>"Menor"</formula>
    </cfRule>
  </conditionalFormatting>
  <conditionalFormatting sqref="AB11">
    <cfRule type="cellIs" dxfId="332" priority="383" operator="equal">
      <formula>"Leve"</formula>
    </cfRule>
  </conditionalFormatting>
  <conditionalFormatting sqref="I11">
    <cfRule type="cellIs" dxfId="331" priority="384" operator="equal">
      <formula>"Muy Alta"</formula>
    </cfRule>
  </conditionalFormatting>
  <conditionalFormatting sqref="I11">
    <cfRule type="cellIs" dxfId="330" priority="385" operator="equal">
      <formula>"Alta"</formula>
    </cfRule>
  </conditionalFormatting>
  <conditionalFormatting sqref="I11">
    <cfRule type="cellIs" dxfId="329" priority="386" operator="equal">
      <formula>"Media"</formula>
    </cfRule>
  </conditionalFormatting>
  <conditionalFormatting sqref="I11">
    <cfRule type="cellIs" dxfId="328" priority="387" operator="equal">
      <formula>"Baja"</formula>
    </cfRule>
  </conditionalFormatting>
  <conditionalFormatting sqref="I11">
    <cfRule type="cellIs" dxfId="327" priority="388" operator="equal">
      <formula>"Muy Baja"</formula>
    </cfRule>
  </conditionalFormatting>
  <conditionalFormatting sqref="M11">
    <cfRule type="cellIs" dxfId="326" priority="389" operator="equal">
      <formula>"Catastrófico"</formula>
    </cfRule>
  </conditionalFormatting>
  <conditionalFormatting sqref="M11">
    <cfRule type="cellIs" dxfId="325" priority="390" operator="equal">
      <formula>"Mayor"</formula>
    </cfRule>
  </conditionalFormatting>
  <conditionalFormatting sqref="M11">
    <cfRule type="cellIs" dxfId="324" priority="391" operator="equal">
      <formula>"Moderado"</formula>
    </cfRule>
  </conditionalFormatting>
  <conditionalFormatting sqref="M11">
    <cfRule type="cellIs" dxfId="323" priority="392" operator="equal">
      <formula>"Menor"</formula>
    </cfRule>
  </conditionalFormatting>
  <conditionalFormatting sqref="M11">
    <cfRule type="cellIs" dxfId="322" priority="393" operator="equal">
      <formula>"Leve"</formula>
    </cfRule>
  </conditionalFormatting>
  <conditionalFormatting sqref="O11">
    <cfRule type="cellIs" dxfId="321" priority="394" operator="equal">
      <formula>"Extremo"</formula>
    </cfRule>
  </conditionalFormatting>
  <conditionalFormatting sqref="O11">
    <cfRule type="cellIs" dxfId="320" priority="395" operator="equal">
      <formula>"Alto"</formula>
    </cfRule>
  </conditionalFormatting>
  <conditionalFormatting sqref="O11">
    <cfRule type="cellIs" dxfId="319" priority="396" operator="equal">
      <formula>"Moderado"</formula>
    </cfRule>
  </conditionalFormatting>
  <conditionalFormatting sqref="O11">
    <cfRule type="cellIs" dxfId="318" priority="397" operator="equal">
      <formula>"Bajo"</formula>
    </cfRule>
  </conditionalFormatting>
  <conditionalFormatting sqref="Z11">
    <cfRule type="cellIs" dxfId="317" priority="398" operator="equal">
      <formula>"Muy Alta"</formula>
    </cfRule>
  </conditionalFormatting>
  <conditionalFormatting sqref="Z11">
    <cfRule type="cellIs" dxfId="316" priority="399" operator="equal">
      <formula>"Alta"</formula>
    </cfRule>
  </conditionalFormatting>
  <conditionalFormatting sqref="Z11">
    <cfRule type="cellIs" dxfId="315" priority="400" operator="equal">
      <formula>"Media"</formula>
    </cfRule>
  </conditionalFormatting>
  <conditionalFormatting sqref="Z11">
    <cfRule type="cellIs" dxfId="314" priority="401" operator="equal">
      <formula>"Baja"</formula>
    </cfRule>
  </conditionalFormatting>
  <conditionalFormatting sqref="Z11">
    <cfRule type="cellIs" dxfId="313" priority="402" operator="equal">
      <formula>"Muy Baja"</formula>
    </cfRule>
  </conditionalFormatting>
  <conditionalFormatting sqref="AD11">
    <cfRule type="cellIs" dxfId="312" priority="403" operator="equal">
      <formula>"Extremo"</formula>
    </cfRule>
  </conditionalFormatting>
  <conditionalFormatting sqref="AD11">
    <cfRule type="cellIs" dxfId="311" priority="404" operator="equal">
      <formula>"Alto"</formula>
    </cfRule>
  </conditionalFormatting>
  <conditionalFormatting sqref="AD11">
    <cfRule type="cellIs" dxfId="310" priority="405" operator="equal">
      <formula>"Moderado"</formula>
    </cfRule>
  </conditionalFormatting>
  <conditionalFormatting sqref="AD11">
    <cfRule type="cellIs" dxfId="309" priority="406" operator="equal">
      <formula>"Bajo"</formula>
    </cfRule>
  </conditionalFormatting>
  <conditionalFormatting sqref="L11">
    <cfRule type="containsText" dxfId="308" priority="407" operator="containsText" text="❌">
      <formula>NOT(ISERROR(SEARCH(("❌"),(L11))))</formula>
    </cfRule>
  </conditionalFormatting>
  <conditionalFormatting sqref="AI11">
    <cfRule type="expression" dxfId="307" priority="408">
      <formula>OR(AND(YEAR(AI11)=YEAR(TODAY()), MONTH(AI11)+1=MONTH(TODAY())), AND(YEAR(AI11)+1=YEAR(TODAY()), MONTH(AI11)=12, MONTH(TODAY())=1))</formula>
    </cfRule>
  </conditionalFormatting>
  <conditionalFormatting sqref="AI11">
    <cfRule type="expression" dxfId="306" priority="409">
      <formula>OR(AND(YEAR(AI11)=YEAR(TODAY()), MONTH(AI11)+1=MONTH(TODAY())), AND(YEAR(AI11)+1=YEAR(TODAY()), MONTH(AI11)=12, MONTH(TODAY())=1))</formula>
    </cfRule>
  </conditionalFormatting>
  <conditionalFormatting sqref="AI11">
    <cfRule type="expression" dxfId="305" priority="410">
      <formula>OR(AND(YEAR(AI11)=YEAR(TODAY()), MONTH(AI11)+1=MONTH(TODAY())), AND(YEAR(AI11)+1=YEAR(TODAY()), MONTH(AI11)=12, MONTH(TODAY())=1))</formula>
    </cfRule>
  </conditionalFormatting>
  <conditionalFormatting sqref="AB12">
    <cfRule type="cellIs" dxfId="304" priority="411" operator="equal">
      <formula>"Catastrófico"</formula>
    </cfRule>
  </conditionalFormatting>
  <conditionalFormatting sqref="AB12">
    <cfRule type="cellIs" dxfId="303" priority="412" operator="equal">
      <formula>"Mayor"</formula>
    </cfRule>
  </conditionalFormatting>
  <conditionalFormatting sqref="AB12">
    <cfRule type="cellIs" dxfId="302" priority="413" operator="equal">
      <formula>"Moderado"</formula>
    </cfRule>
  </conditionalFormatting>
  <conditionalFormatting sqref="AB12">
    <cfRule type="cellIs" dxfId="301" priority="414" operator="equal">
      <formula>"Menor"</formula>
    </cfRule>
  </conditionalFormatting>
  <conditionalFormatting sqref="AB12">
    <cfRule type="cellIs" dxfId="300" priority="415" operator="equal">
      <formula>"Leve"</formula>
    </cfRule>
  </conditionalFormatting>
  <conditionalFormatting sqref="I12">
    <cfRule type="cellIs" dxfId="299" priority="416" operator="equal">
      <formula>"Muy Alta"</formula>
    </cfRule>
  </conditionalFormatting>
  <conditionalFormatting sqref="I12">
    <cfRule type="cellIs" dxfId="298" priority="417" operator="equal">
      <formula>"Alta"</formula>
    </cfRule>
  </conditionalFormatting>
  <conditionalFormatting sqref="I12">
    <cfRule type="cellIs" dxfId="297" priority="418" operator="equal">
      <formula>"Media"</formula>
    </cfRule>
  </conditionalFormatting>
  <conditionalFormatting sqref="I12">
    <cfRule type="cellIs" dxfId="296" priority="419" operator="equal">
      <formula>"Baja"</formula>
    </cfRule>
  </conditionalFormatting>
  <conditionalFormatting sqref="I12">
    <cfRule type="cellIs" dxfId="295" priority="420" operator="equal">
      <formula>"Muy Baja"</formula>
    </cfRule>
  </conditionalFormatting>
  <conditionalFormatting sqref="M12">
    <cfRule type="cellIs" dxfId="294" priority="421" operator="equal">
      <formula>"Catastrófico"</formula>
    </cfRule>
  </conditionalFormatting>
  <conditionalFormatting sqref="M12">
    <cfRule type="cellIs" dxfId="293" priority="422" operator="equal">
      <formula>"Mayor"</formula>
    </cfRule>
  </conditionalFormatting>
  <conditionalFormatting sqref="M12">
    <cfRule type="cellIs" dxfId="292" priority="423" operator="equal">
      <formula>"Moderado"</formula>
    </cfRule>
  </conditionalFormatting>
  <conditionalFormatting sqref="M12">
    <cfRule type="cellIs" dxfId="291" priority="424" operator="equal">
      <formula>"Menor"</formula>
    </cfRule>
  </conditionalFormatting>
  <conditionalFormatting sqref="M12">
    <cfRule type="cellIs" dxfId="290" priority="425" operator="equal">
      <formula>"Leve"</formula>
    </cfRule>
  </conditionalFormatting>
  <conditionalFormatting sqref="O12">
    <cfRule type="cellIs" dxfId="289" priority="426" operator="equal">
      <formula>"Extremo"</formula>
    </cfRule>
  </conditionalFormatting>
  <conditionalFormatting sqref="O12">
    <cfRule type="cellIs" dxfId="288" priority="427" operator="equal">
      <formula>"Alto"</formula>
    </cfRule>
  </conditionalFormatting>
  <conditionalFormatting sqref="O12">
    <cfRule type="cellIs" dxfId="287" priority="428" operator="equal">
      <formula>"Moderado"</formula>
    </cfRule>
  </conditionalFormatting>
  <conditionalFormatting sqref="O12">
    <cfRule type="cellIs" dxfId="286" priority="429" operator="equal">
      <formula>"Bajo"</formula>
    </cfRule>
  </conditionalFormatting>
  <conditionalFormatting sqref="Z12">
    <cfRule type="cellIs" dxfId="285" priority="430" operator="equal">
      <formula>"Muy Alta"</formula>
    </cfRule>
  </conditionalFormatting>
  <conditionalFormatting sqref="Z12">
    <cfRule type="cellIs" dxfId="284" priority="431" operator="equal">
      <formula>"Alta"</formula>
    </cfRule>
  </conditionalFormatting>
  <conditionalFormatting sqref="Z12">
    <cfRule type="cellIs" dxfId="283" priority="432" operator="equal">
      <formula>"Media"</formula>
    </cfRule>
  </conditionalFormatting>
  <conditionalFormatting sqref="Z12">
    <cfRule type="cellIs" dxfId="282" priority="433" operator="equal">
      <formula>"Baja"</formula>
    </cfRule>
  </conditionalFormatting>
  <conditionalFormatting sqref="Z12">
    <cfRule type="cellIs" dxfId="281" priority="434" operator="equal">
      <formula>"Muy Baja"</formula>
    </cfRule>
  </conditionalFormatting>
  <conditionalFormatting sqref="AD12">
    <cfRule type="cellIs" dxfId="280" priority="435" operator="equal">
      <formula>"Extremo"</formula>
    </cfRule>
  </conditionalFormatting>
  <conditionalFormatting sqref="AD12">
    <cfRule type="cellIs" dxfId="279" priority="436" operator="equal">
      <formula>"Alto"</formula>
    </cfRule>
  </conditionalFormatting>
  <conditionalFormatting sqref="AD12">
    <cfRule type="cellIs" dxfId="278" priority="437" operator="equal">
      <formula>"Moderado"</formula>
    </cfRule>
  </conditionalFormatting>
  <conditionalFormatting sqref="AD12">
    <cfRule type="cellIs" dxfId="277" priority="438" operator="equal">
      <formula>"Bajo"</formula>
    </cfRule>
  </conditionalFormatting>
  <conditionalFormatting sqref="L12">
    <cfRule type="containsText" dxfId="276" priority="439" operator="containsText" text="❌">
      <formula>NOT(ISERROR(SEARCH(("❌"),(L12))))</formula>
    </cfRule>
  </conditionalFormatting>
  <conditionalFormatting sqref="AI12">
    <cfRule type="expression" dxfId="275" priority="440">
      <formula>OR(AND(YEAR(AI12)=YEAR(TODAY()), MONTH(AI12)+1=MONTH(TODAY())), AND(YEAR(AI12)+1=YEAR(TODAY()), MONTH(AI12)=12, MONTH(TODAY())=1))</formula>
    </cfRule>
  </conditionalFormatting>
  <conditionalFormatting sqref="AI12">
    <cfRule type="expression" dxfId="274" priority="441">
      <formula>OR(AND(YEAR(AI12)=YEAR(TODAY()), MONTH(AI12)+1=MONTH(TODAY())), AND(YEAR(AI12)+1=YEAR(TODAY()), MONTH(AI12)=12, MONTH(TODAY())=1))</formula>
    </cfRule>
  </conditionalFormatting>
  <conditionalFormatting sqref="AI12">
    <cfRule type="expression" dxfId="273" priority="442">
      <formula>OR(AND(YEAR(AI12)=YEAR(TODAY()), MONTH(AI12)+1=MONTH(TODAY())), AND(YEAR(AI12)+1=YEAR(TODAY()), MONTH(AI12)=12, MONTH(TODAY())=1))</formula>
    </cfRule>
  </conditionalFormatting>
  <conditionalFormatting sqref="AI58">
    <cfRule type="expression" dxfId="272" priority="443">
      <formula>OR(AND(YEAR(AI58)=YEAR(TODAY()), MONTH(AI58)+1=MONTH(TODAY())), AND(YEAR(AI58)+1=YEAR(TODAY()), MONTH(AI58)=12, MONTH(TODAY())=1))</formula>
    </cfRule>
  </conditionalFormatting>
  <conditionalFormatting sqref="AI58">
    <cfRule type="expression" dxfId="271" priority="444">
      <formula>OR(AND(YEAR(AI58)=YEAR(TODAY()), MONTH(AI58)+1=MONTH(TODAY())), AND(YEAR(AI58)+1=YEAR(TODAY()), MONTH(AI58)=12, MONTH(TODAY())=1))</formula>
    </cfRule>
  </conditionalFormatting>
  <conditionalFormatting sqref="AI58">
    <cfRule type="expression" dxfId="270" priority="445">
      <formula>OR(AND(YEAR(AI58)=YEAR(TODAY()), MONTH(AI58)+1=MONTH(TODAY())), AND(YEAR(AI58)+1=YEAR(TODAY()), MONTH(AI58)=12, MONTH(TODAY())=1))</formula>
    </cfRule>
  </conditionalFormatting>
  <conditionalFormatting sqref="AI21">
    <cfRule type="expression" dxfId="269" priority="446">
      <formula>OR(AND(YEAR(AI21)=YEAR(TODAY()), MONTH(AI21)+1=MONTH(TODAY())), AND(YEAR(AI21)+1=YEAR(TODAY()), MONTH(AI21)=12, MONTH(TODAY())=1))</formula>
    </cfRule>
  </conditionalFormatting>
  <conditionalFormatting sqref="AI21">
    <cfRule type="expression" dxfId="268" priority="447">
      <formula>OR(AND(YEAR(AI21)=YEAR(TODAY()), MONTH(AI21)+1=MONTH(TODAY())), AND(YEAR(AI21)+1=YEAR(TODAY()), MONTH(AI21)=12, MONTH(TODAY())=1))</formula>
    </cfRule>
  </conditionalFormatting>
  <conditionalFormatting sqref="AI21">
    <cfRule type="expression" dxfId="267" priority="448">
      <formula>OR(AND(YEAR(AI21)=YEAR(TODAY()), MONTH(AI21)+1=MONTH(TODAY())), AND(YEAR(AI21)+1=YEAR(TODAY()), MONTH(AI21)=12, MONTH(TODAY())=1))</formula>
    </cfRule>
  </conditionalFormatting>
  <conditionalFormatting sqref="AI24">
    <cfRule type="expression" dxfId="266" priority="449">
      <formula>OR(AND(YEAR(AI24)=YEAR(TODAY()), MONTH(AI24)+1=MONTH(TODAY())), AND(YEAR(AI24)+1=YEAR(TODAY()), MONTH(AI24)=12, MONTH(TODAY())=1))</formula>
    </cfRule>
  </conditionalFormatting>
  <conditionalFormatting sqref="AI24">
    <cfRule type="expression" dxfId="265" priority="450">
      <formula>OR(AND(YEAR(AI24)=YEAR(TODAY()), MONTH(AI24)+1=MONTH(TODAY())), AND(YEAR(AI24)+1=YEAR(TODAY()), MONTH(AI24)=12, MONTH(TODAY())=1))</formula>
    </cfRule>
  </conditionalFormatting>
  <conditionalFormatting sqref="AI24">
    <cfRule type="expression" dxfId="264" priority="451">
      <formula>OR(AND(YEAR(AI24)=YEAR(TODAY()), MONTH(AI24)+1=MONTH(TODAY())), AND(YEAR(AI24)+1=YEAR(TODAY()), MONTH(AI24)=12, MONTH(TODAY())=1))</formula>
    </cfRule>
  </conditionalFormatting>
  <dataValidations count="1">
    <dataValidation type="list" allowBlank="1" showInputMessage="1" showErrorMessage="1" prompt=" - " sqref="B51">
      <formula1>$H$50</formula1>
    </dataValidation>
  </dataValidations>
  <hyperlinks>
    <hyperlink ref="AQ22" r:id="rId1"/>
    <hyperlink ref="AR22" r:id="rId2"/>
    <hyperlink ref="AR25" r:id="rId3"/>
    <hyperlink ref="Q52" r:id="rId4" location="gid=1130127983"/>
    <hyperlink ref="Q53" r:id="rId5" location="gid=1130127983"/>
    <hyperlink ref="AR53" r:id="rId6" location="gid=1130127983"/>
    <hyperlink ref="AR54" r:id="rId7" location="gid=1130127983"/>
  </hyperlinks>
  <pageMargins left="0.7" right="0.7" top="0.75" bottom="0.75" header="0" footer="0"/>
  <pageSetup orientation="portrait" r:id="rId8"/>
  <drawing r:id="rId9"/>
  <extLst>
    <ext xmlns:x14="http://schemas.microsoft.com/office/spreadsheetml/2009/9/main" uri="{CCE6A557-97BC-4b89-ADB6-D9C93CAAB3DF}">
      <x14:dataValidations xmlns:xm="http://schemas.microsoft.com/office/excel/2006/main" count="12">
        <x14:dataValidation type="list" allowBlank="1" showErrorMessage="1">
          <x14:formula1>
            <xm:f>'Opciones Tratamiento'!$B$13:$B$21</xm:f>
          </x14:formula1>
          <xm:sqref>G11:G13 G16:G17 G22 G24:G25 G27 G30 G33 G36 G39 G42 G45:G47 G50:G53 G56:G58</xm:sqref>
        </x14:dataValidation>
        <x14:dataValidation type="custom" allowBlank="1" showInputMessage="1" showErrorMessage="1" prompt="Recuerde que las acciones se generan bajo la medida de mitigar el riesgo">
          <x14:formula1>
            <xm:f>IF(OR(AE11='Opciones Tratamiento'!$B$2,AE11='Opciones Tratamiento'!$B$3,AE11='Opciones Tratamiento'!$B$4),ISBLANK(AE11),ISTEXT(AE11))</xm:f>
          </x14:formula1>
          <xm:sqref>AH11:AH58</xm:sqref>
        </x14:dataValidation>
        <x14:dataValidation type="list" allowBlank="1" showErrorMessage="1">
          <x14:formula1>
            <xm:f>'Tabla Valoración controles'!$D$11:$D$12</xm:f>
          </x14:formula1>
          <xm:sqref>W11:W58</xm:sqref>
        </x14:dataValidation>
        <x14:dataValidation type="list" allowBlank="1" showErrorMessage="1">
          <x14:formula1>
            <xm:f>'Tabla Impacto'!$F$141:$F$152</xm:f>
          </x14:formula1>
          <xm:sqref>K11:K13 K16:K17 K22 K24:K25 K27 K30 K33 K36 K39 K42 K45:K47 K50:K53 K56:K58</xm:sqref>
        </x14:dataValidation>
        <x14:dataValidation type="custom" allowBlank="1" showInputMessage="1" showErrorMessage="1" prompt="Recuerde que las acciones se generan bajo la medida de mitigar el riesgo">
          <x14:formula1>
            <xm:f>IF(OR(AE29='Opciones Tratamiento'!$B$2,AE29='Opciones Tratamiento'!$B$3,AE29='Opciones Tratamiento'!$B$4),ISBLANK(AE29),ISTEXT(AE29))</xm:f>
          </x14:formula1>
          <xm:sqref>AJ29</xm:sqref>
        </x14:dataValidation>
        <x14:dataValidation type="list" allowBlank="1" showErrorMessage="1">
          <x14:formula1>
            <xm:f>'Tabla Valoración controles'!$D$13:$D$14</xm:f>
          </x14:formula1>
          <xm:sqref>X11:X58</xm:sqref>
        </x14:dataValidation>
        <x14:dataValidation type="custom" allowBlank="1" showInputMessage="1" showErrorMessage="1" prompt="Recuerde que las acciones se generan bajo la medida de mitigar el riesgo">
          <x14:formula1>
            <xm:f>IF(OR(AE11='Opciones Tratamiento'!$B$2,AE11='Opciones Tratamiento'!$B$3,AE11='Opciones Tratamiento'!$B$4),ISBLANK(AE11),ISTEXT(AE11))</xm:f>
          </x14:formula1>
          <xm:sqref>AI11:AI15 AI17:AI20 AI22:AI46 AI50:AI57</xm:sqref>
        </x14:dataValidation>
        <x14:dataValidation type="list" allowBlank="1" showErrorMessage="1">
          <x14:formula1>
            <xm:f>'Opciones Tratamiento'!$E$2:$E$4</xm:f>
          </x14:formula1>
          <xm:sqref>C11:C13 C16:C17 C22 C24:C25 C27 C30 C33 C36 C39 C42 C45:C47 C50:C53 C56:C58</xm:sqref>
        </x14:dataValidation>
        <x14:dataValidation type="list" allowBlank="1" showErrorMessage="1">
          <x14:formula1>
            <xm:f>'Tabla Valoración controles'!$D$9:$D$10</xm:f>
          </x14:formula1>
          <xm:sqref>V11:V58</xm:sqref>
        </x14:dataValidation>
        <x14:dataValidation type="list" allowBlank="1" showErrorMessage="1">
          <x14:formula1>
            <xm:f>'Tabla Valoración controles'!$D$4:$D$6</xm:f>
          </x14:formula1>
          <xm:sqref>S11:S58</xm:sqref>
        </x14:dataValidation>
        <x14:dataValidation type="list" allowBlank="1" showErrorMessage="1">
          <x14:formula1>
            <xm:f>'Opciones Tratamiento'!$B$2:$B$5</xm:f>
          </x14:formula1>
          <xm:sqref>AE11:AE58</xm:sqref>
        </x14:dataValidation>
        <x14:dataValidation type="list" allowBlank="1" showErrorMessage="1">
          <x14:formula1>
            <xm:f>'Tabla Valoración controles'!$D$7:$D$8</xm:f>
          </x14:formula1>
          <xm:sqref>T11:T58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J1000"/>
  <sheetViews>
    <sheetView tabSelected="1" zoomScale="115" zoomScaleNormal="115" workbookViewId="0">
      <selection activeCell="BR13" sqref="BR13"/>
    </sheetView>
  </sheetViews>
  <sheetFormatPr baseColWidth="10" defaultColWidth="14.42578125" defaultRowHeight="15" customHeight="1"/>
  <cols>
    <col min="1" max="1" width="4" customWidth="1"/>
    <col min="2" max="2" width="26.7109375" customWidth="1"/>
    <col min="3" max="3" width="17.42578125" customWidth="1"/>
    <col min="4" max="4" width="38.85546875" customWidth="1"/>
    <col min="5" max="5" width="33.28515625" customWidth="1"/>
    <col min="6" max="6" width="78.7109375" customWidth="1"/>
    <col min="7" max="7" width="19" customWidth="1"/>
    <col min="8" max="8" width="17.85546875" customWidth="1"/>
    <col min="9" max="9" width="16.5703125" customWidth="1"/>
    <col min="10" max="11" width="12.140625" customWidth="1"/>
    <col min="12" max="12" width="14.28515625" customWidth="1"/>
    <col min="13" max="29" width="12.140625" customWidth="1"/>
    <col min="30" max="30" width="17.7109375" customWidth="1"/>
    <col min="31" max="31" width="27.28515625" customWidth="1"/>
    <col min="32" max="32" width="30.5703125" customWidth="1"/>
    <col min="33" max="33" width="17.5703125" customWidth="1"/>
    <col min="34" max="34" width="7.42578125" customWidth="1"/>
    <col min="35" max="35" width="16" customWidth="1"/>
    <col min="36" max="36" width="5.85546875" customWidth="1"/>
    <col min="37" max="37" width="63.28515625" customWidth="1"/>
    <col min="38" max="38" width="15.140625" customWidth="1"/>
    <col min="39" max="39" width="6.85546875" customWidth="1"/>
    <col min="40" max="40" width="5" customWidth="1"/>
    <col min="41" max="41" width="5.5703125" customWidth="1"/>
    <col min="42" max="42" width="7.140625" customWidth="1"/>
    <col min="43" max="43" width="6.7109375" customWidth="1"/>
    <col min="44" max="44" width="7.5703125" customWidth="1"/>
    <col min="45" max="45" width="14.28515625" customWidth="1"/>
    <col min="46" max="46" width="8.7109375" customWidth="1"/>
    <col min="47" max="47" width="10.28515625" customWidth="1"/>
    <col min="48" max="48" width="9.28515625" customWidth="1"/>
    <col min="49" max="49" width="9.140625" customWidth="1"/>
    <col min="50" max="50" width="8.42578125" customWidth="1"/>
    <col min="51" max="51" width="11.5703125" customWidth="1"/>
    <col min="52" max="52" width="78.42578125" customWidth="1"/>
    <col min="53" max="55" width="18.85546875" customWidth="1"/>
    <col min="56" max="56" width="46.5703125" customWidth="1"/>
    <col min="57" max="57" width="4.140625" customWidth="1"/>
    <col min="58" max="58" width="54.140625" customWidth="1"/>
    <col min="59" max="59" width="4.140625" customWidth="1"/>
    <col min="60" max="60" width="60.140625" customWidth="1"/>
    <col min="61" max="61" width="4.140625" customWidth="1"/>
    <col min="62" max="62" width="62.7109375" customWidth="1"/>
  </cols>
  <sheetData>
    <row r="1" spans="1:62" ht="12.75" customHeight="1">
      <c r="A1" s="230"/>
      <c r="B1" s="231"/>
      <c r="C1" s="275" t="s">
        <v>30</v>
      </c>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A1" s="276"/>
      <c r="BB1" s="276"/>
      <c r="BC1" s="276"/>
      <c r="BD1" s="276"/>
      <c r="BE1" s="276"/>
      <c r="BF1" s="276"/>
      <c r="BG1" s="231"/>
      <c r="BH1" s="277" t="s">
        <v>31</v>
      </c>
      <c r="BI1" s="242"/>
      <c r="BJ1" s="229"/>
    </row>
    <row r="2" spans="1:62" ht="12.75" customHeight="1">
      <c r="A2" s="232"/>
      <c r="B2" s="233"/>
      <c r="C2" s="232"/>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33"/>
      <c r="BH2" s="277" t="s">
        <v>32</v>
      </c>
      <c r="BI2" s="242"/>
      <c r="BJ2" s="229"/>
    </row>
    <row r="3" spans="1:62" ht="12.75" customHeight="1">
      <c r="A3" s="232"/>
      <c r="B3" s="233"/>
      <c r="C3" s="232"/>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33"/>
      <c r="BH3" s="277" t="s">
        <v>33</v>
      </c>
      <c r="BI3" s="242"/>
      <c r="BJ3" s="229"/>
    </row>
    <row r="4" spans="1:62" ht="12.75" customHeight="1">
      <c r="A4" s="234"/>
      <c r="B4" s="235"/>
      <c r="C4" s="234"/>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5"/>
      <c r="BH4" s="277" t="s">
        <v>34</v>
      </c>
      <c r="BI4" s="242"/>
      <c r="BJ4" s="229"/>
    </row>
    <row r="5" spans="1:62" ht="24" customHeight="1">
      <c r="A5" s="278" t="s">
        <v>430</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29"/>
    </row>
    <row r="6" spans="1:62" ht="23.25" customHeight="1">
      <c r="A6" s="228" t="s">
        <v>35</v>
      </c>
      <c r="B6" s="229"/>
      <c r="C6" s="241"/>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29"/>
    </row>
    <row r="7" spans="1:62" ht="25.5" customHeight="1">
      <c r="A7" s="228" t="s">
        <v>37</v>
      </c>
      <c r="B7" s="229"/>
      <c r="C7" s="241"/>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2"/>
      <c r="BE7" s="242"/>
      <c r="BF7" s="242"/>
      <c r="BG7" s="242"/>
      <c r="BH7" s="242"/>
      <c r="BI7" s="242"/>
      <c r="BJ7" s="229"/>
    </row>
    <row r="8" spans="1:62" ht="43.5" customHeight="1">
      <c r="A8" s="228" t="s">
        <v>39</v>
      </c>
      <c r="B8" s="229"/>
      <c r="C8" s="241"/>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29"/>
    </row>
    <row r="9" spans="1:62" ht="43.5" customHeight="1">
      <c r="A9" s="228" t="s">
        <v>41</v>
      </c>
      <c r="B9" s="229"/>
      <c r="C9" s="241"/>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242"/>
      <c r="BI9" s="242"/>
      <c r="BJ9" s="229"/>
    </row>
    <row r="10" spans="1:62" ht="44.25" customHeight="1">
      <c r="A10" s="279"/>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row>
    <row r="11" spans="1:62" ht="78.75" customHeight="1">
      <c r="A11" s="34" t="s">
        <v>43</v>
      </c>
      <c r="B11" s="35" t="s">
        <v>44</v>
      </c>
      <c r="C11" s="35" t="s">
        <v>45</v>
      </c>
      <c r="D11" s="35" t="s">
        <v>431</v>
      </c>
      <c r="E11" s="35" t="s">
        <v>432</v>
      </c>
      <c r="F11" s="35" t="s">
        <v>48</v>
      </c>
      <c r="G11" s="35" t="s">
        <v>49</v>
      </c>
      <c r="H11" s="35" t="s">
        <v>50</v>
      </c>
      <c r="I11" s="35" t="s">
        <v>51</v>
      </c>
      <c r="J11" s="35" t="s">
        <v>52</v>
      </c>
      <c r="K11" s="280" t="s">
        <v>433</v>
      </c>
      <c r="L11" s="281"/>
      <c r="M11" s="281"/>
      <c r="N11" s="281"/>
      <c r="O11" s="281"/>
      <c r="P11" s="281"/>
      <c r="Q11" s="281"/>
      <c r="R11" s="281"/>
      <c r="S11" s="281"/>
      <c r="T11" s="281"/>
      <c r="U11" s="281"/>
      <c r="V11" s="281"/>
      <c r="W11" s="281"/>
      <c r="X11" s="281"/>
      <c r="Y11" s="281"/>
      <c r="Z11" s="281"/>
      <c r="AA11" s="281"/>
      <c r="AB11" s="281"/>
      <c r="AC11" s="282"/>
      <c r="AD11" s="134" t="s">
        <v>434</v>
      </c>
      <c r="AE11" s="134" t="s">
        <v>55</v>
      </c>
      <c r="AF11" s="134" t="s">
        <v>54</v>
      </c>
      <c r="AG11" s="134" t="s">
        <v>55</v>
      </c>
      <c r="AH11" s="134" t="s">
        <v>52</v>
      </c>
      <c r="AI11" s="134" t="s">
        <v>56</v>
      </c>
      <c r="AJ11" s="134" t="s">
        <v>57</v>
      </c>
      <c r="AK11" s="134" t="s">
        <v>58</v>
      </c>
      <c r="AL11" s="134" t="s">
        <v>59</v>
      </c>
      <c r="AM11" s="283" t="s">
        <v>60</v>
      </c>
      <c r="AN11" s="242"/>
      <c r="AO11" s="242"/>
      <c r="AP11" s="242"/>
      <c r="AQ11" s="242"/>
      <c r="AR11" s="229"/>
      <c r="AS11" s="39" t="s">
        <v>61</v>
      </c>
      <c r="AT11" s="39" t="s">
        <v>62</v>
      </c>
      <c r="AU11" s="39" t="s">
        <v>52</v>
      </c>
      <c r="AV11" s="39" t="s">
        <v>63</v>
      </c>
      <c r="AW11" s="39" t="s">
        <v>52</v>
      </c>
      <c r="AX11" s="39" t="s">
        <v>64</v>
      </c>
      <c r="AY11" s="39" t="s">
        <v>65</v>
      </c>
      <c r="AZ11" s="135" t="s">
        <v>66</v>
      </c>
      <c r="BA11" s="135" t="s">
        <v>67</v>
      </c>
      <c r="BB11" s="35" t="s">
        <v>68</v>
      </c>
      <c r="BC11" s="35" t="s">
        <v>435</v>
      </c>
      <c r="BD11" s="35" t="s">
        <v>70</v>
      </c>
      <c r="BE11" s="263" t="s">
        <v>71</v>
      </c>
      <c r="BF11" s="264"/>
      <c r="BG11" s="267" t="s">
        <v>72</v>
      </c>
      <c r="BH11" s="268"/>
      <c r="BI11" s="271" t="s">
        <v>436</v>
      </c>
      <c r="BJ11" s="272"/>
    </row>
    <row r="12" spans="1:62" ht="96" customHeight="1">
      <c r="A12" s="40"/>
      <c r="B12" s="41"/>
      <c r="C12" s="41"/>
      <c r="D12" s="41"/>
      <c r="E12" s="41"/>
      <c r="F12" s="41"/>
      <c r="G12" s="41"/>
      <c r="H12" s="41"/>
      <c r="I12" s="41"/>
      <c r="J12" s="41"/>
      <c r="K12" s="136" t="s">
        <v>437</v>
      </c>
      <c r="L12" s="136" t="s">
        <v>438</v>
      </c>
      <c r="M12" s="136" t="s">
        <v>439</v>
      </c>
      <c r="N12" s="136" t="s">
        <v>440</v>
      </c>
      <c r="O12" s="136" t="s">
        <v>441</v>
      </c>
      <c r="P12" s="136" t="s">
        <v>442</v>
      </c>
      <c r="Q12" s="136" t="s">
        <v>443</v>
      </c>
      <c r="R12" s="136" t="s">
        <v>444</v>
      </c>
      <c r="S12" s="136" t="s">
        <v>445</v>
      </c>
      <c r="T12" s="136" t="s">
        <v>446</v>
      </c>
      <c r="U12" s="136" t="s">
        <v>447</v>
      </c>
      <c r="V12" s="136" t="s">
        <v>448</v>
      </c>
      <c r="W12" s="136" t="s">
        <v>449</v>
      </c>
      <c r="X12" s="136" t="s">
        <v>450</v>
      </c>
      <c r="Y12" s="136" t="s">
        <v>451</v>
      </c>
      <c r="Z12" s="136" t="s">
        <v>452</v>
      </c>
      <c r="AA12" s="136" t="s">
        <v>453</v>
      </c>
      <c r="AB12" s="136" t="s">
        <v>454</v>
      </c>
      <c r="AC12" s="137" t="s">
        <v>455</v>
      </c>
      <c r="AD12" s="138"/>
      <c r="AE12" s="138"/>
      <c r="AF12" s="138"/>
      <c r="AG12" s="138"/>
      <c r="AH12" s="138"/>
      <c r="AI12" s="138"/>
      <c r="AJ12" s="138"/>
      <c r="AK12" s="138"/>
      <c r="AL12" s="138"/>
      <c r="AM12" s="139" t="s">
        <v>76</v>
      </c>
      <c r="AN12" s="139" t="s">
        <v>77</v>
      </c>
      <c r="AO12" s="139" t="s">
        <v>78</v>
      </c>
      <c r="AP12" s="139" t="s">
        <v>79</v>
      </c>
      <c r="AQ12" s="139" t="s">
        <v>80</v>
      </c>
      <c r="AR12" s="139" t="s">
        <v>81</v>
      </c>
      <c r="AS12" s="46"/>
      <c r="AT12" s="46"/>
      <c r="AU12" s="46"/>
      <c r="AV12" s="46"/>
      <c r="AW12" s="46"/>
      <c r="AX12" s="46"/>
      <c r="AY12" s="46"/>
      <c r="AZ12" s="140"/>
      <c r="BA12" s="141"/>
      <c r="BB12" s="142"/>
      <c r="BC12" s="142"/>
      <c r="BD12" s="41"/>
      <c r="BE12" s="265"/>
      <c r="BF12" s="266"/>
      <c r="BG12" s="269"/>
      <c r="BH12" s="270"/>
      <c r="BI12" s="273"/>
      <c r="BJ12" s="274"/>
    </row>
    <row r="13" spans="1:62" ht="156" customHeight="1">
      <c r="A13" s="250"/>
      <c r="B13" s="253"/>
      <c r="C13" s="253"/>
      <c r="D13" s="253"/>
      <c r="E13" s="253"/>
      <c r="F13" s="253"/>
      <c r="G13" s="253"/>
      <c r="H13" s="250"/>
      <c r="I13" s="260"/>
      <c r="J13" s="256"/>
      <c r="K13" s="256"/>
      <c r="L13" s="256"/>
      <c r="M13" s="256"/>
      <c r="N13" s="256"/>
      <c r="O13" s="256"/>
      <c r="P13" s="256"/>
      <c r="Q13" s="256"/>
      <c r="R13" s="256"/>
      <c r="S13" s="256"/>
      <c r="T13" s="256"/>
      <c r="U13" s="256"/>
      <c r="V13" s="256"/>
      <c r="W13" s="256"/>
      <c r="X13" s="256"/>
      <c r="Y13" s="256"/>
      <c r="Z13" s="256"/>
      <c r="AA13" s="256"/>
      <c r="AB13" s="256"/>
      <c r="AC13" s="261"/>
      <c r="AD13" s="256"/>
      <c r="AE13" s="256"/>
      <c r="AF13" s="256"/>
      <c r="AG13" s="260"/>
      <c r="AH13" s="256"/>
      <c r="AI13" s="262"/>
      <c r="AJ13" s="55"/>
      <c r="AK13" s="143"/>
      <c r="AL13" s="55"/>
      <c r="AM13" s="60"/>
      <c r="AN13" s="60"/>
      <c r="AO13" s="61"/>
      <c r="AP13" s="60"/>
      <c r="AQ13" s="60"/>
      <c r="AR13" s="60"/>
      <c r="AS13" s="62"/>
      <c r="AT13" s="63"/>
      <c r="AU13" s="61"/>
      <c r="AV13" s="63"/>
      <c r="AW13" s="55"/>
      <c r="AX13" s="64"/>
      <c r="AY13" s="60"/>
      <c r="AZ13" s="73"/>
      <c r="BA13" s="55"/>
      <c r="BB13" s="144"/>
      <c r="BC13" s="145"/>
      <c r="BD13" s="59"/>
      <c r="BE13" s="146"/>
      <c r="BF13" s="97"/>
      <c r="BG13" s="146"/>
      <c r="BH13" s="146"/>
      <c r="BI13" s="146"/>
      <c r="BJ13" s="147"/>
    </row>
    <row r="14" spans="1:62" ht="96" customHeight="1">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55"/>
      <c r="AK14" s="148"/>
      <c r="AL14" s="55"/>
      <c r="AM14" s="60"/>
      <c r="AN14" s="60"/>
      <c r="AO14" s="61"/>
      <c r="AP14" s="60"/>
      <c r="AQ14" s="60"/>
      <c r="AR14" s="60"/>
      <c r="AS14" s="62"/>
      <c r="AT14" s="63"/>
      <c r="AU14" s="61"/>
      <c r="AV14" s="63"/>
      <c r="AW14" s="61"/>
      <c r="AX14" s="64"/>
      <c r="AY14" s="60"/>
      <c r="AZ14" s="73"/>
      <c r="BA14" s="55"/>
      <c r="BB14" s="144"/>
      <c r="BC14" s="145"/>
      <c r="BD14" s="59"/>
      <c r="BE14" s="55"/>
      <c r="BF14" s="97"/>
      <c r="BG14" s="55"/>
      <c r="BH14" s="146"/>
      <c r="BI14" s="55"/>
      <c r="BJ14" s="147"/>
    </row>
    <row r="15" spans="1:62" ht="98.25" customHeight="1">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55"/>
      <c r="AK15" s="148"/>
      <c r="AL15" s="55"/>
      <c r="AM15" s="60"/>
      <c r="AN15" s="60"/>
      <c r="AO15" s="61"/>
      <c r="AP15" s="60"/>
      <c r="AQ15" s="60"/>
      <c r="AR15" s="60"/>
      <c r="AS15" s="62"/>
      <c r="AT15" s="63"/>
      <c r="AU15" s="61"/>
      <c r="AV15" s="63"/>
      <c r="AW15" s="61"/>
      <c r="AX15" s="64"/>
      <c r="AY15" s="60"/>
      <c r="AZ15" s="73"/>
      <c r="BA15" s="55"/>
      <c r="BB15" s="144"/>
      <c r="BC15" s="145"/>
      <c r="BD15" s="59"/>
      <c r="BE15" s="55"/>
      <c r="BF15" s="97"/>
      <c r="BG15" s="55"/>
      <c r="BH15" s="146"/>
      <c r="BI15" s="55"/>
      <c r="BJ15" s="147"/>
    </row>
    <row r="16" spans="1:62" ht="123.75" customHeight="1">
      <c r="A16" s="250"/>
      <c r="B16" s="253"/>
      <c r="C16" s="253"/>
      <c r="D16" s="253"/>
      <c r="E16" s="253"/>
      <c r="F16" s="253"/>
      <c r="G16" s="253"/>
      <c r="H16" s="250"/>
      <c r="I16" s="260"/>
      <c r="J16" s="256"/>
      <c r="K16" s="256"/>
      <c r="L16" s="256"/>
      <c r="M16" s="256"/>
      <c r="N16" s="256"/>
      <c r="O16" s="256"/>
      <c r="P16" s="256"/>
      <c r="Q16" s="256"/>
      <c r="R16" s="256"/>
      <c r="S16" s="256"/>
      <c r="T16" s="256"/>
      <c r="U16" s="256"/>
      <c r="V16" s="256"/>
      <c r="W16" s="256"/>
      <c r="X16" s="256"/>
      <c r="Y16" s="256"/>
      <c r="Z16" s="256"/>
      <c r="AA16" s="256"/>
      <c r="AB16" s="256"/>
      <c r="AC16" s="261"/>
      <c r="AD16" s="256"/>
      <c r="AE16" s="256"/>
      <c r="AF16" s="256"/>
      <c r="AG16" s="260"/>
      <c r="AH16" s="256"/>
      <c r="AI16" s="262"/>
      <c r="AJ16" s="55"/>
      <c r="AK16" s="148"/>
      <c r="AL16" s="55"/>
      <c r="AM16" s="60"/>
      <c r="AN16" s="60"/>
      <c r="AO16" s="61"/>
      <c r="AP16" s="60"/>
      <c r="AQ16" s="60"/>
      <c r="AR16" s="60"/>
      <c r="AS16" s="62"/>
      <c r="AT16" s="63"/>
      <c r="AU16" s="61"/>
      <c r="AV16" s="63"/>
      <c r="AW16" s="61"/>
      <c r="AX16" s="64"/>
      <c r="AY16" s="60"/>
      <c r="AZ16" s="73"/>
      <c r="BA16" s="55"/>
      <c r="BB16" s="144"/>
      <c r="BC16" s="145"/>
      <c r="BD16" s="59"/>
      <c r="BE16" s="146"/>
      <c r="BF16" s="97"/>
      <c r="BG16" s="146"/>
      <c r="BH16" s="146"/>
      <c r="BI16" s="146"/>
      <c r="BJ16" s="147"/>
    </row>
    <row r="17" spans="1:62" ht="144.75" customHeight="1">
      <c r="A17" s="258"/>
      <c r="B17" s="258"/>
      <c r="C17" s="258"/>
      <c r="D17" s="258"/>
      <c r="E17" s="258"/>
      <c r="F17" s="258"/>
      <c r="G17" s="258"/>
      <c r="H17" s="258"/>
      <c r="I17" s="258"/>
      <c r="J17" s="258"/>
      <c r="K17" s="257"/>
      <c r="L17" s="257"/>
      <c r="M17" s="257"/>
      <c r="N17" s="257"/>
      <c r="O17" s="257"/>
      <c r="P17" s="257"/>
      <c r="Q17" s="257"/>
      <c r="R17" s="257"/>
      <c r="S17" s="257"/>
      <c r="T17" s="257"/>
      <c r="U17" s="257"/>
      <c r="V17" s="257"/>
      <c r="W17" s="257"/>
      <c r="X17" s="257"/>
      <c r="Y17" s="257"/>
      <c r="Z17" s="257"/>
      <c r="AA17" s="257"/>
      <c r="AB17" s="257"/>
      <c r="AC17" s="284"/>
      <c r="AD17" s="257"/>
      <c r="AE17" s="258"/>
      <c r="AF17" s="257"/>
      <c r="AG17" s="258"/>
      <c r="AH17" s="258"/>
      <c r="AI17" s="258"/>
      <c r="AJ17" s="55"/>
      <c r="AK17" s="148"/>
      <c r="AL17" s="55"/>
      <c r="AM17" s="60"/>
      <c r="AN17" s="60"/>
      <c r="AO17" s="61"/>
      <c r="AP17" s="60"/>
      <c r="AQ17" s="60"/>
      <c r="AR17" s="60"/>
      <c r="AS17" s="62"/>
      <c r="AT17" s="63"/>
      <c r="AU17" s="61"/>
      <c r="AV17" s="63"/>
      <c r="AW17" s="61"/>
      <c r="AX17" s="64"/>
      <c r="AY17" s="60"/>
      <c r="AZ17" s="73"/>
      <c r="BA17" s="55"/>
      <c r="BB17" s="144"/>
      <c r="BC17" s="145"/>
      <c r="BD17" s="59"/>
      <c r="BE17" s="55"/>
      <c r="BF17" s="97"/>
      <c r="BG17" s="55"/>
      <c r="BH17" s="146"/>
      <c r="BI17" s="55"/>
      <c r="BJ17" s="147"/>
    </row>
    <row r="18" spans="1:62" ht="115.5" customHeight="1">
      <c r="A18" s="250"/>
      <c r="B18" s="253"/>
      <c r="C18" s="253"/>
      <c r="D18" s="253"/>
      <c r="E18" s="253"/>
      <c r="F18" s="253"/>
      <c r="G18" s="253"/>
      <c r="H18" s="250"/>
      <c r="I18" s="260"/>
      <c r="J18" s="256"/>
      <c r="K18" s="256"/>
      <c r="L18" s="256"/>
      <c r="M18" s="256"/>
      <c r="N18" s="256"/>
      <c r="O18" s="256"/>
      <c r="P18" s="256"/>
      <c r="Q18" s="256"/>
      <c r="R18" s="256"/>
      <c r="S18" s="256"/>
      <c r="T18" s="256"/>
      <c r="U18" s="256"/>
      <c r="V18" s="256"/>
      <c r="W18" s="256"/>
      <c r="X18" s="256"/>
      <c r="Y18" s="256"/>
      <c r="Z18" s="256"/>
      <c r="AA18" s="256"/>
      <c r="AB18" s="256"/>
      <c r="AC18" s="261"/>
      <c r="AD18" s="256"/>
      <c r="AE18" s="256"/>
      <c r="AF18" s="256"/>
      <c r="AG18" s="260"/>
      <c r="AH18" s="256"/>
      <c r="AI18" s="262"/>
      <c r="AJ18" s="55"/>
      <c r="AK18" s="87"/>
      <c r="AL18" s="55"/>
      <c r="AM18" s="60"/>
      <c r="AN18" s="60"/>
      <c r="AO18" s="61"/>
      <c r="AP18" s="60"/>
      <c r="AQ18" s="60"/>
      <c r="AR18" s="60"/>
      <c r="AS18" s="62"/>
      <c r="AT18" s="63"/>
      <c r="AU18" s="61"/>
      <c r="AV18" s="63"/>
      <c r="AW18" s="61"/>
      <c r="AX18" s="64"/>
      <c r="AY18" s="60"/>
      <c r="AZ18" s="73"/>
      <c r="BA18" s="55"/>
      <c r="BB18" s="144"/>
      <c r="BC18" s="145"/>
      <c r="BD18" s="59"/>
      <c r="BE18" s="146"/>
      <c r="BF18" s="97"/>
      <c r="BG18" s="146"/>
      <c r="BH18" s="146"/>
      <c r="BI18" s="146"/>
      <c r="BJ18" s="147"/>
    </row>
    <row r="19" spans="1:62" ht="132.75" customHeight="1">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55"/>
      <c r="AK19" s="87"/>
      <c r="AL19" s="55"/>
      <c r="AM19" s="60"/>
      <c r="AN19" s="60"/>
      <c r="AO19" s="61"/>
      <c r="AP19" s="60"/>
      <c r="AQ19" s="60"/>
      <c r="AR19" s="60"/>
      <c r="AS19" s="62"/>
      <c r="AT19" s="63"/>
      <c r="AU19" s="61"/>
      <c r="AV19" s="63"/>
      <c r="AW19" s="61"/>
      <c r="AX19" s="64"/>
      <c r="AY19" s="60"/>
      <c r="AZ19" s="73"/>
      <c r="BA19" s="55"/>
      <c r="BB19" s="144"/>
      <c r="BC19" s="145"/>
      <c r="BD19" s="59"/>
      <c r="BE19" s="55"/>
      <c r="BF19" s="146"/>
      <c r="BG19" s="55"/>
      <c r="BH19" s="146"/>
      <c r="BI19" s="55"/>
      <c r="BJ19" s="147"/>
    </row>
    <row r="20" spans="1:62" ht="142.5" customHeight="1">
      <c r="A20" s="258"/>
      <c r="B20" s="258"/>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55"/>
      <c r="AK20" s="87"/>
      <c r="AL20" s="55"/>
      <c r="AM20" s="60"/>
      <c r="AN20" s="60"/>
      <c r="AO20" s="61"/>
      <c r="AP20" s="60"/>
      <c r="AQ20" s="60"/>
      <c r="AR20" s="60"/>
      <c r="AS20" s="62"/>
      <c r="AT20" s="63"/>
      <c r="AU20" s="61"/>
      <c r="AV20" s="63"/>
      <c r="AW20" s="61"/>
      <c r="AX20" s="64"/>
      <c r="AY20" s="60"/>
      <c r="AZ20" s="73"/>
      <c r="BA20" s="55"/>
      <c r="BB20" s="144"/>
      <c r="BC20" s="145"/>
      <c r="BD20" s="59"/>
      <c r="BE20" s="55"/>
      <c r="BF20" s="146"/>
      <c r="BG20" s="55"/>
      <c r="BH20" s="146"/>
      <c r="BI20" s="55"/>
      <c r="BJ20" s="149"/>
    </row>
    <row r="21" spans="1:62" ht="150.75" customHeight="1">
      <c r="A21" s="250"/>
      <c r="B21" s="253"/>
      <c r="C21" s="253"/>
      <c r="D21" s="253"/>
      <c r="E21" s="253"/>
      <c r="F21" s="253"/>
      <c r="G21" s="253"/>
      <c r="H21" s="250"/>
      <c r="I21" s="260"/>
      <c r="J21" s="256"/>
      <c r="K21" s="256"/>
      <c r="L21" s="256"/>
      <c r="M21" s="256"/>
      <c r="N21" s="256"/>
      <c r="O21" s="256"/>
      <c r="P21" s="256"/>
      <c r="Q21" s="256"/>
      <c r="R21" s="256"/>
      <c r="S21" s="256"/>
      <c r="T21" s="256"/>
      <c r="U21" s="256"/>
      <c r="V21" s="256"/>
      <c r="W21" s="256"/>
      <c r="X21" s="256"/>
      <c r="Y21" s="256"/>
      <c r="Z21" s="256"/>
      <c r="AA21" s="256"/>
      <c r="AB21" s="256"/>
      <c r="AC21" s="261"/>
      <c r="AD21" s="256"/>
      <c r="AE21" s="256"/>
      <c r="AF21" s="256"/>
      <c r="AG21" s="260"/>
      <c r="AH21" s="256"/>
      <c r="AI21" s="262"/>
      <c r="AJ21" s="55"/>
      <c r="AK21" s="87"/>
      <c r="AL21" s="55"/>
      <c r="AM21" s="60"/>
      <c r="AN21" s="60"/>
      <c r="AO21" s="61"/>
      <c r="AP21" s="60"/>
      <c r="AQ21" s="60"/>
      <c r="AR21" s="60"/>
      <c r="AS21" s="62"/>
      <c r="AT21" s="63"/>
      <c r="AU21" s="61"/>
      <c r="AV21" s="63"/>
      <c r="AW21" s="61"/>
      <c r="AX21" s="64"/>
      <c r="AY21" s="60"/>
      <c r="AZ21" s="73"/>
      <c r="BA21" s="55"/>
      <c r="BB21" s="144"/>
      <c r="BC21" s="145"/>
      <c r="BD21" s="59"/>
      <c r="BE21" s="146"/>
      <c r="BF21" s="97"/>
      <c r="BG21" s="146"/>
      <c r="BH21" s="146"/>
      <c r="BI21" s="146"/>
      <c r="BJ21" s="147"/>
    </row>
    <row r="22" spans="1:62" ht="130.5" customHeight="1">
      <c r="A22" s="258"/>
      <c r="B22" s="258"/>
      <c r="C22" s="258"/>
      <c r="D22" s="258"/>
      <c r="E22" s="258"/>
      <c r="F22" s="258"/>
      <c r="G22" s="258"/>
      <c r="H22" s="258"/>
      <c r="I22" s="258"/>
      <c r="J22" s="258"/>
      <c r="K22" s="257"/>
      <c r="L22" s="257"/>
      <c r="M22" s="257"/>
      <c r="N22" s="257"/>
      <c r="O22" s="257"/>
      <c r="P22" s="257"/>
      <c r="Q22" s="257"/>
      <c r="R22" s="257"/>
      <c r="S22" s="257"/>
      <c r="T22" s="257"/>
      <c r="U22" s="257"/>
      <c r="V22" s="257"/>
      <c r="W22" s="257"/>
      <c r="X22" s="257"/>
      <c r="Y22" s="257"/>
      <c r="Z22" s="257"/>
      <c r="AA22" s="257"/>
      <c r="AB22" s="257"/>
      <c r="AC22" s="284"/>
      <c r="AD22" s="257"/>
      <c r="AE22" s="258"/>
      <c r="AF22" s="257"/>
      <c r="AG22" s="258"/>
      <c r="AH22" s="258"/>
      <c r="AI22" s="258"/>
      <c r="AJ22" s="55"/>
      <c r="AK22" s="87"/>
      <c r="AL22" s="52"/>
      <c r="AM22" s="105"/>
      <c r="AN22" s="105"/>
      <c r="AO22" s="106"/>
      <c r="AP22" s="105"/>
      <c r="AQ22" s="105"/>
      <c r="AR22" s="105"/>
      <c r="AS22" s="62"/>
      <c r="AT22" s="63"/>
      <c r="AU22" s="106"/>
      <c r="AV22" s="108"/>
      <c r="AW22" s="61"/>
      <c r="AX22" s="109"/>
      <c r="AY22" s="105"/>
      <c r="AZ22" s="73"/>
      <c r="BA22" s="52"/>
      <c r="BB22" s="144"/>
      <c r="BC22" s="145"/>
      <c r="BD22" s="59"/>
      <c r="BE22" s="55"/>
      <c r="BF22" s="97"/>
      <c r="BG22" s="55"/>
      <c r="BH22" s="146"/>
      <c r="BI22" s="55"/>
      <c r="BJ22" s="147"/>
    </row>
    <row r="23" spans="1:62" ht="97.5" customHeight="1">
      <c r="A23" s="250"/>
      <c r="B23" s="253"/>
      <c r="C23" s="253"/>
      <c r="D23" s="253"/>
      <c r="E23" s="253"/>
      <c r="F23" s="253"/>
      <c r="G23" s="253"/>
      <c r="H23" s="250"/>
      <c r="I23" s="260"/>
      <c r="J23" s="256"/>
      <c r="K23" s="256"/>
      <c r="L23" s="256"/>
      <c r="M23" s="256"/>
      <c r="N23" s="256"/>
      <c r="O23" s="256"/>
      <c r="P23" s="256"/>
      <c r="Q23" s="256"/>
      <c r="R23" s="256"/>
      <c r="S23" s="256"/>
      <c r="T23" s="256"/>
      <c r="U23" s="256"/>
      <c r="V23" s="256"/>
      <c r="W23" s="256"/>
      <c r="X23" s="256"/>
      <c r="Y23" s="256"/>
      <c r="Z23" s="256"/>
      <c r="AA23" s="256"/>
      <c r="AB23" s="256"/>
      <c r="AC23" s="261"/>
      <c r="AD23" s="256"/>
      <c r="AE23" s="256"/>
      <c r="AF23" s="256"/>
      <c r="AG23" s="260"/>
      <c r="AH23" s="256"/>
      <c r="AI23" s="262"/>
      <c r="AJ23" s="55"/>
      <c r="AK23" s="143"/>
      <c r="AL23" s="55"/>
      <c r="AM23" s="60"/>
      <c r="AN23" s="60"/>
      <c r="AO23" s="61"/>
      <c r="AP23" s="60"/>
      <c r="AQ23" s="60"/>
      <c r="AR23" s="60"/>
      <c r="AS23" s="62"/>
      <c r="AT23" s="63"/>
      <c r="AU23" s="61"/>
      <c r="AV23" s="63"/>
      <c r="AW23" s="61"/>
      <c r="AX23" s="64"/>
      <c r="AY23" s="60"/>
      <c r="AZ23" s="73"/>
      <c r="BA23" s="55"/>
      <c r="BB23" s="144"/>
      <c r="BC23" s="145"/>
      <c r="BD23" s="59"/>
      <c r="BE23" s="146"/>
      <c r="BF23" s="146"/>
      <c r="BG23" s="146"/>
      <c r="BH23" s="146"/>
      <c r="BI23" s="146"/>
      <c r="BJ23" s="147"/>
    </row>
    <row r="24" spans="1:62" ht="97.5" customHeight="1">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55"/>
      <c r="AK24" s="143"/>
      <c r="AL24" s="55"/>
      <c r="AM24" s="105"/>
      <c r="AN24" s="60"/>
      <c r="AO24" s="61"/>
      <c r="AP24" s="60"/>
      <c r="AQ24" s="60"/>
      <c r="AR24" s="60"/>
      <c r="AS24" s="62"/>
      <c r="AT24" s="63"/>
      <c r="AU24" s="106"/>
      <c r="AV24" s="108"/>
      <c r="AW24" s="61"/>
      <c r="AX24" s="109"/>
      <c r="AY24" s="60"/>
      <c r="AZ24" s="73"/>
      <c r="BA24" s="52"/>
      <c r="BB24" s="144"/>
      <c r="BC24" s="145"/>
      <c r="BD24" s="59"/>
      <c r="BE24" s="55"/>
      <c r="BF24" s="97"/>
      <c r="BG24" s="55"/>
      <c r="BH24" s="146"/>
      <c r="BI24" s="55"/>
      <c r="BJ24" s="147"/>
    </row>
    <row r="25" spans="1:62" ht="72.75" customHeight="1">
      <c r="A25" s="258"/>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55"/>
      <c r="AK25" s="148"/>
      <c r="AL25" s="55"/>
      <c r="AM25" s="60"/>
      <c r="AN25" s="60"/>
      <c r="AO25" s="61"/>
      <c r="AP25" s="60"/>
      <c r="AQ25" s="60"/>
      <c r="AR25" s="60"/>
      <c r="AS25" s="62"/>
      <c r="AT25" s="63"/>
      <c r="AU25" s="106"/>
      <c r="AV25" s="108"/>
      <c r="AW25" s="61"/>
      <c r="AX25" s="109"/>
      <c r="AY25" s="60"/>
      <c r="AZ25" s="73"/>
      <c r="BA25" s="52"/>
      <c r="BB25" s="144"/>
      <c r="BC25" s="145"/>
      <c r="BD25" s="59"/>
      <c r="BE25" s="55"/>
      <c r="BF25" s="97"/>
      <c r="BG25" s="55"/>
      <c r="BH25" s="146"/>
      <c r="BI25" s="55"/>
      <c r="BJ25" s="147"/>
    </row>
    <row r="26" spans="1:62" ht="130.5" customHeight="1">
      <c r="A26" s="250"/>
      <c r="B26" s="253"/>
      <c r="C26" s="253"/>
      <c r="D26" s="253"/>
      <c r="E26" s="259"/>
      <c r="F26" s="253"/>
      <c r="G26" s="253"/>
      <c r="H26" s="250"/>
      <c r="I26" s="260"/>
      <c r="J26" s="256"/>
      <c r="K26" s="256"/>
      <c r="L26" s="256"/>
      <c r="M26" s="256"/>
      <c r="N26" s="256"/>
      <c r="O26" s="256"/>
      <c r="P26" s="256"/>
      <c r="Q26" s="256"/>
      <c r="R26" s="256"/>
      <c r="S26" s="256"/>
      <c r="T26" s="256"/>
      <c r="U26" s="256"/>
      <c r="V26" s="256"/>
      <c r="W26" s="256"/>
      <c r="X26" s="256"/>
      <c r="Y26" s="256"/>
      <c r="Z26" s="256"/>
      <c r="AA26" s="256"/>
      <c r="AB26" s="256"/>
      <c r="AC26" s="261"/>
      <c r="AD26" s="256"/>
      <c r="AE26" s="256"/>
      <c r="AF26" s="256"/>
      <c r="AG26" s="260"/>
      <c r="AH26" s="256"/>
      <c r="AI26" s="262"/>
      <c r="AJ26" s="55"/>
      <c r="AK26" s="87"/>
      <c r="AL26" s="55"/>
      <c r="AM26" s="60"/>
      <c r="AN26" s="60"/>
      <c r="AO26" s="61"/>
      <c r="AP26" s="60"/>
      <c r="AQ26" s="60"/>
      <c r="AR26" s="60"/>
      <c r="AS26" s="62"/>
      <c r="AT26" s="63"/>
      <c r="AU26" s="61"/>
      <c r="AV26" s="63"/>
      <c r="AW26" s="61"/>
      <c r="AX26" s="64"/>
      <c r="AY26" s="60"/>
      <c r="AZ26" s="73"/>
      <c r="BA26" s="52"/>
      <c r="BB26" s="144"/>
      <c r="BC26" s="145"/>
      <c r="BD26" s="59"/>
      <c r="BE26" s="146"/>
      <c r="BF26" s="97"/>
      <c r="BG26" s="146"/>
      <c r="BH26" s="146"/>
      <c r="BI26" s="146"/>
      <c r="BJ26" s="147"/>
    </row>
    <row r="27" spans="1:62" ht="127.5" customHeight="1">
      <c r="A27" s="258"/>
      <c r="B27" s="258"/>
      <c r="C27" s="258"/>
      <c r="D27" s="258"/>
      <c r="E27" s="258"/>
      <c r="F27" s="258"/>
      <c r="G27" s="258"/>
      <c r="H27" s="258"/>
      <c r="I27" s="258"/>
      <c r="J27" s="258"/>
      <c r="K27" s="257"/>
      <c r="L27" s="257"/>
      <c r="M27" s="257"/>
      <c r="N27" s="257"/>
      <c r="O27" s="257"/>
      <c r="P27" s="257"/>
      <c r="Q27" s="257"/>
      <c r="R27" s="257"/>
      <c r="S27" s="257"/>
      <c r="T27" s="257"/>
      <c r="U27" s="257"/>
      <c r="V27" s="257"/>
      <c r="W27" s="257"/>
      <c r="X27" s="257"/>
      <c r="Y27" s="257"/>
      <c r="Z27" s="257"/>
      <c r="AA27" s="257"/>
      <c r="AB27" s="257"/>
      <c r="AC27" s="284"/>
      <c r="AD27" s="257"/>
      <c r="AE27" s="258"/>
      <c r="AF27" s="257"/>
      <c r="AG27" s="258"/>
      <c r="AH27" s="258"/>
      <c r="AI27" s="258"/>
      <c r="AJ27" s="55"/>
      <c r="AK27" s="87"/>
      <c r="AL27" s="55"/>
      <c r="AM27" s="105"/>
      <c r="AN27" s="60"/>
      <c r="AO27" s="61"/>
      <c r="AP27" s="60"/>
      <c r="AQ27" s="60"/>
      <c r="AR27" s="60"/>
      <c r="AS27" s="62"/>
      <c r="AT27" s="63"/>
      <c r="AU27" s="106"/>
      <c r="AV27" s="108"/>
      <c r="AW27" s="61"/>
      <c r="AX27" s="109"/>
      <c r="AY27" s="60"/>
      <c r="AZ27" s="73"/>
      <c r="BA27" s="52"/>
      <c r="BB27" s="144"/>
      <c r="BC27" s="145"/>
      <c r="BD27" s="59"/>
      <c r="BE27" s="55"/>
      <c r="BF27" s="97"/>
      <c r="BG27" s="55"/>
      <c r="BH27" s="146"/>
      <c r="BI27" s="55"/>
      <c r="BJ27" s="147"/>
    </row>
    <row r="28" spans="1:62" ht="136.5" customHeight="1">
      <c r="A28" s="55"/>
      <c r="B28" s="54"/>
      <c r="C28" s="54"/>
      <c r="D28" s="54"/>
      <c r="E28" s="54"/>
      <c r="F28" s="54"/>
      <c r="G28" s="54"/>
      <c r="H28" s="55"/>
      <c r="I28" s="56"/>
      <c r="J28" s="57"/>
      <c r="K28" s="77"/>
      <c r="L28" s="77"/>
      <c r="M28" s="77"/>
      <c r="N28" s="77"/>
      <c r="O28" s="77"/>
      <c r="P28" s="77"/>
      <c r="Q28" s="77"/>
      <c r="R28" s="77"/>
      <c r="S28" s="77"/>
      <c r="T28" s="77"/>
      <c r="U28" s="77"/>
      <c r="V28" s="77"/>
      <c r="W28" s="77"/>
      <c r="X28" s="77"/>
      <c r="Y28" s="77"/>
      <c r="Z28" s="77"/>
      <c r="AA28" s="77"/>
      <c r="AB28" s="77"/>
      <c r="AC28" s="150"/>
      <c r="AD28" s="77"/>
      <c r="AE28" s="57"/>
      <c r="AF28" s="77"/>
      <c r="AG28" s="56"/>
      <c r="AH28" s="57"/>
      <c r="AI28" s="58"/>
      <c r="AJ28" s="55"/>
      <c r="AK28" s="87"/>
      <c r="AL28" s="55"/>
      <c r="AM28" s="60"/>
      <c r="AN28" s="60"/>
      <c r="AO28" s="61"/>
      <c r="AP28" s="60"/>
      <c r="AQ28" s="60"/>
      <c r="AR28" s="60"/>
      <c r="AS28" s="62"/>
      <c r="AT28" s="63"/>
      <c r="AU28" s="61"/>
      <c r="AV28" s="63"/>
      <c r="AW28" s="61"/>
      <c r="AX28" s="64"/>
      <c r="AY28" s="60"/>
      <c r="AZ28" s="73"/>
      <c r="BA28" s="52"/>
      <c r="BB28" s="144"/>
      <c r="BC28" s="145"/>
      <c r="BD28" s="87"/>
      <c r="BE28" s="146"/>
      <c r="BF28" s="97"/>
      <c r="BG28" s="146"/>
      <c r="BH28" s="146"/>
      <c r="BI28" s="146"/>
      <c r="BJ28" s="147"/>
    </row>
    <row r="29" spans="1:62" ht="124.5" customHeight="1">
      <c r="A29" s="55"/>
      <c r="B29" s="54"/>
      <c r="C29" s="54"/>
      <c r="D29" s="54"/>
      <c r="E29" s="54"/>
      <c r="F29" s="54"/>
      <c r="G29" s="54"/>
      <c r="H29" s="55"/>
      <c r="I29" s="56"/>
      <c r="J29" s="57"/>
      <c r="K29" s="151"/>
      <c r="L29" s="151"/>
      <c r="M29" s="77"/>
      <c r="N29" s="77"/>
      <c r="O29" s="77"/>
      <c r="P29" s="77"/>
      <c r="Q29" s="77"/>
      <c r="R29" s="77"/>
      <c r="S29" s="77"/>
      <c r="T29" s="77"/>
      <c r="U29" s="77"/>
      <c r="V29" s="77"/>
      <c r="W29" s="77"/>
      <c r="X29" s="77"/>
      <c r="Y29" s="77"/>
      <c r="Z29" s="77"/>
      <c r="AA29" s="77"/>
      <c r="AB29" s="77"/>
      <c r="AC29" s="150"/>
      <c r="AD29" s="77"/>
      <c r="AE29" s="57"/>
      <c r="AF29" s="77"/>
      <c r="AG29" s="56"/>
      <c r="AH29" s="57"/>
      <c r="AI29" s="58"/>
      <c r="AJ29" s="55"/>
      <c r="AK29" s="87"/>
      <c r="AL29" s="55"/>
      <c r="AM29" s="60"/>
      <c r="AN29" s="60"/>
      <c r="AO29" s="61"/>
      <c r="AP29" s="60"/>
      <c r="AQ29" s="60"/>
      <c r="AR29" s="60"/>
      <c r="AS29" s="62"/>
      <c r="AT29" s="63"/>
      <c r="AU29" s="61"/>
      <c r="AV29" s="63"/>
      <c r="AW29" s="61"/>
      <c r="AX29" s="64"/>
      <c r="AY29" s="60"/>
      <c r="AZ29" s="73"/>
      <c r="BA29" s="52"/>
      <c r="BB29" s="144"/>
      <c r="BC29" s="145"/>
      <c r="BD29" s="87"/>
      <c r="BE29" s="146"/>
      <c r="BF29" s="97"/>
      <c r="BG29" s="146"/>
      <c r="BH29" s="146"/>
      <c r="BI29" s="146"/>
      <c r="BJ29" s="147"/>
    </row>
    <row r="30" spans="1:62" ht="219.75" customHeight="1">
      <c r="A30" s="55"/>
      <c r="B30" s="54"/>
      <c r="C30" s="54"/>
      <c r="D30" s="54"/>
      <c r="E30" s="152"/>
      <c r="F30" s="54"/>
      <c r="G30" s="54"/>
      <c r="H30" s="55"/>
      <c r="I30" s="56"/>
      <c r="J30" s="57"/>
      <c r="K30" s="77"/>
      <c r="L30" s="77"/>
      <c r="M30" s="77"/>
      <c r="N30" s="77"/>
      <c r="O30" s="77"/>
      <c r="P30" s="77"/>
      <c r="Q30" s="77"/>
      <c r="R30" s="77"/>
      <c r="S30" s="77"/>
      <c r="T30" s="77"/>
      <c r="U30" s="77"/>
      <c r="V30" s="77"/>
      <c r="W30" s="77"/>
      <c r="X30" s="77"/>
      <c r="Y30" s="77"/>
      <c r="Z30" s="77"/>
      <c r="AA30" s="77"/>
      <c r="AB30" s="77"/>
      <c r="AC30" s="153"/>
      <c r="AD30" s="77"/>
      <c r="AE30" s="57"/>
      <c r="AF30" s="77"/>
      <c r="AG30" s="56"/>
      <c r="AH30" s="57"/>
      <c r="AI30" s="58"/>
      <c r="AJ30" s="55"/>
      <c r="AK30" s="87"/>
      <c r="AL30" s="55"/>
      <c r="AM30" s="60"/>
      <c r="AN30" s="60"/>
      <c r="AO30" s="61"/>
      <c r="AP30" s="60"/>
      <c r="AQ30" s="60"/>
      <c r="AR30" s="60"/>
      <c r="AS30" s="62"/>
      <c r="AT30" s="63"/>
      <c r="AU30" s="61"/>
      <c r="AV30" s="63"/>
      <c r="AW30" s="61"/>
      <c r="AX30" s="64"/>
      <c r="AY30" s="60"/>
      <c r="AZ30" s="73"/>
      <c r="BA30" s="55"/>
      <c r="BB30" s="144"/>
      <c r="BC30" s="145"/>
      <c r="BD30" s="87"/>
      <c r="BE30" s="146"/>
      <c r="BF30" s="97"/>
      <c r="BG30" s="146"/>
      <c r="BH30" s="146"/>
      <c r="BI30" s="146"/>
      <c r="BJ30" s="147"/>
    </row>
    <row r="31" spans="1:62" ht="125.25" customHeight="1">
      <c r="A31" s="55"/>
      <c r="B31" s="75"/>
      <c r="C31" s="75"/>
      <c r="D31" s="75"/>
      <c r="E31" s="75"/>
      <c r="F31" s="75"/>
      <c r="G31" s="75"/>
      <c r="H31" s="52"/>
      <c r="I31" s="76"/>
      <c r="J31" s="77"/>
      <c r="K31" s="77"/>
      <c r="L31" s="77"/>
      <c r="M31" s="77"/>
      <c r="N31" s="77"/>
      <c r="O31" s="77"/>
      <c r="P31" s="77"/>
      <c r="Q31" s="77"/>
      <c r="R31" s="77"/>
      <c r="S31" s="77"/>
      <c r="T31" s="77"/>
      <c r="U31" s="77"/>
      <c r="V31" s="77"/>
      <c r="W31" s="77"/>
      <c r="X31" s="77"/>
      <c r="Y31" s="77"/>
      <c r="Z31" s="77"/>
      <c r="AA31" s="77"/>
      <c r="AB31" s="77"/>
      <c r="AC31" s="150"/>
      <c r="AD31" s="77"/>
      <c r="AE31" s="77"/>
      <c r="AF31" s="77"/>
      <c r="AG31" s="76"/>
      <c r="AH31" s="77"/>
      <c r="AI31" s="78"/>
      <c r="AJ31" s="52"/>
      <c r="AK31" s="154"/>
      <c r="AL31" s="52"/>
      <c r="AM31" s="105"/>
      <c r="AN31" s="105"/>
      <c r="AO31" s="106"/>
      <c r="AP31" s="105"/>
      <c r="AQ31" s="105"/>
      <c r="AR31" s="105"/>
      <c r="AS31" s="107"/>
      <c r="AT31" s="108"/>
      <c r="AU31" s="106"/>
      <c r="AV31" s="108"/>
      <c r="AW31" s="106"/>
      <c r="AX31" s="109"/>
      <c r="AY31" s="105"/>
      <c r="AZ31" s="73"/>
      <c r="BA31" s="131"/>
      <c r="BB31" s="144"/>
      <c r="BC31" s="155"/>
      <c r="BD31" s="87"/>
      <c r="BE31" s="156"/>
      <c r="BF31" s="157"/>
      <c r="BG31" s="156"/>
      <c r="BH31" s="146"/>
      <c r="BI31" s="156"/>
      <c r="BJ31" s="147"/>
    </row>
    <row r="32" spans="1:62" ht="75.75" customHeight="1">
      <c r="A32" s="250"/>
      <c r="B32" s="253"/>
      <c r="C32" s="253"/>
      <c r="D32" s="253"/>
      <c r="E32" s="259"/>
      <c r="F32" s="253"/>
      <c r="G32" s="253"/>
      <c r="H32" s="250"/>
      <c r="I32" s="260"/>
      <c r="J32" s="256"/>
      <c r="K32" s="256"/>
      <c r="L32" s="256"/>
      <c r="M32" s="256"/>
      <c r="N32" s="256"/>
      <c r="O32" s="256"/>
      <c r="P32" s="256"/>
      <c r="Q32" s="256"/>
      <c r="R32" s="256"/>
      <c r="S32" s="256"/>
      <c r="T32" s="256"/>
      <c r="U32" s="256"/>
      <c r="V32" s="256"/>
      <c r="W32" s="256"/>
      <c r="X32" s="256"/>
      <c r="Y32" s="256"/>
      <c r="Z32" s="256"/>
      <c r="AA32" s="256"/>
      <c r="AB32" s="256"/>
      <c r="AC32" s="261"/>
      <c r="AD32" s="256"/>
      <c r="AE32" s="256"/>
      <c r="AF32" s="256"/>
      <c r="AG32" s="260"/>
      <c r="AH32" s="256"/>
      <c r="AI32" s="262"/>
      <c r="AJ32" s="55"/>
      <c r="AK32" s="87"/>
      <c r="AL32" s="55"/>
      <c r="AM32" s="60"/>
      <c r="AN32" s="60"/>
      <c r="AO32" s="61"/>
      <c r="AP32" s="60"/>
      <c r="AQ32" s="60"/>
      <c r="AR32" s="60"/>
      <c r="AS32" s="62"/>
      <c r="AT32" s="63"/>
      <c r="AU32" s="61"/>
      <c r="AV32" s="63"/>
      <c r="AW32" s="61"/>
      <c r="AX32" s="64"/>
      <c r="AY32" s="60"/>
      <c r="AZ32" s="73"/>
      <c r="BA32" s="55"/>
      <c r="BB32" s="144"/>
      <c r="BC32" s="158"/>
      <c r="BD32" s="59"/>
      <c r="BE32" s="146"/>
      <c r="BF32" s="146"/>
      <c r="BG32" s="146"/>
      <c r="BH32" s="146"/>
      <c r="BI32" s="146"/>
      <c r="BJ32" s="147"/>
    </row>
    <row r="33" spans="1:62" ht="124.5" customHeight="1">
      <c r="A33" s="258"/>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55"/>
      <c r="AK33" s="87"/>
      <c r="AL33" s="55"/>
      <c r="AM33" s="60"/>
      <c r="AN33" s="60"/>
      <c r="AO33" s="61"/>
      <c r="AP33" s="60"/>
      <c r="AQ33" s="60"/>
      <c r="AR33" s="60"/>
      <c r="AS33" s="62"/>
      <c r="AT33" s="63"/>
      <c r="AU33" s="61"/>
      <c r="AV33" s="63"/>
      <c r="AW33" s="61"/>
      <c r="AX33" s="64"/>
      <c r="AY33" s="60"/>
      <c r="AZ33" s="73"/>
      <c r="BA33" s="55"/>
      <c r="BB33" s="144"/>
      <c r="BC33" s="158"/>
      <c r="BD33" s="59"/>
      <c r="BE33" s="55"/>
      <c r="BF33" s="146"/>
      <c r="BG33" s="55"/>
      <c r="BH33" s="146"/>
      <c r="BI33" s="55"/>
      <c r="BJ33" s="147"/>
    </row>
    <row r="34" spans="1:62" ht="27.75" customHeight="1">
      <c r="A34" s="131"/>
      <c r="B34" s="131"/>
      <c r="C34" s="131"/>
      <c r="D34" s="131"/>
      <c r="E34" s="131"/>
      <c r="F34" s="32"/>
      <c r="G34" s="133"/>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row>
    <row r="35" spans="1:62" ht="16.5" customHeight="1">
      <c r="A35" s="131"/>
      <c r="B35" s="131"/>
      <c r="C35" s="131"/>
      <c r="D35" s="131"/>
      <c r="E35" s="131"/>
      <c r="F35" s="32"/>
      <c r="G35" s="133"/>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row>
    <row r="36" spans="1:62" ht="16.5" customHeight="1">
      <c r="A36" s="131"/>
      <c r="B36" s="131"/>
      <c r="C36" s="131"/>
      <c r="D36" s="131"/>
      <c r="E36" s="131"/>
      <c r="F36" s="32"/>
      <c r="G36" s="133"/>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row>
    <row r="37" spans="1:62" ht="16.5" customHeight="1">
      <c r="A37" s="131"/>
      <c r="B37" s="131"/>
      <c r="C37" s="131"/>
      <c r="D37" s="131"/>
      <c r="E37" s="131"/>
      <c r="F37" s="32"/>
      <c r="G37" s="133"/>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row>
    <row r="38" spans="1:62" ht="16.5" customHeight="1">
      <c r="A38" s="131"/>
      <c r="B38" s="131"/>
      <c r="C38" s="131"/>
      <c r="D38" s="131"/>
      <c r="E38" s="131"/>
      <c r="F38" s="32"/>
      <c r="G38" s="133"/>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row>
    <row r="39" spans="1:62" ht="16.5" customHeight="1">
      <c r="A39" s="131"/>
      <c r="B39" s="131"/>
      <c r="C39" s="131"/>
      <c r="D39" s="131"/>
      <c r="E39" s="131"/>
      <c r="F39" s="32"/>
      <c r="G39" s="133"/>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row>
    <row r="40" spans="1:62" ht="16.5" customHeight="1">
      <c r="A40" s="131"/>
      <c r="B40" s="131"/>
      <c r="C40" s="131"/>
      <c r="D40" s="131"/>
      <c r="E40" s="131"/>
      <c r="F40" s="32"/>
      <c r="G40" s="133"/>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row>
    <row r="41" spans="1:62" ht="16.5" customHeight="1">
      <c r="A41" s="131"/>
      <c r="B41" s="131"/>
      <c r="C41" s="131"/>
      <c r="D41" s="131"/>
      <c r="E41" s="131"/>
      <c r="F41" s="32"/>
      <c r="G41" s="133"/>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row>
    <row r="42" spans="1:62" ht="16.5" customHeight="1">
      <c r="A42" s="131"/>
      <c r="B42" s="131"/>
      <c r="C42" s="131"/>
      <c r="D42" s="131"/>
      <c r="E42" s="131"/>
      <c r="F42" s="32"/>
      <c r="G42" s="133"/>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row>
    <row r="43" spans="1:62" ht="16.5" customHeight="1">
      <c r="A43" s="131"/>
      <c r="B43" s="131"/>
      <c r="C43" s="131"/>
      <c r="D43" s="131"/>
      <c r="E43" s="131"/>
      <c r="F43" s="32"/>
      <c r="G43" s="133"/>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row>
    <row r="44" spans="1:62" ht="16.5" customHeight="1">
      <c r="A44" s="131"/>
      <c r="B44" s="131"/>
      <c r="C44" s="131"/>
      <c r="D44" s="131"/>
      <c r="E44" s="131"/>
      <c r="F44" s="32"/>
      <c r="G44" s="133"/>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row>
    <row r="45" spans="1:62" ht="16.5" customHeight="1">
      <c r="A45" s="131"/>
      <c r="B45" s="131"/>
      <c r="C45" s="131"/>
      <c r="D45" s="131"/>
      <c r="E45" s="131"/>
      <c r="F45" s="32"/>
      <c r="G45" s="133"/>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row>
    <row r="46" spans="1:62" ht="16.5" customHeight="1">
      <c r="A46" s="131"/>
      <c r="B46" s="131"/>
      <c r="C46" s="131"/>
      <c r="D46" s="131"/>
      <c r="E46" s="131"/>
      <c r="F46" s="32"/>
      <c r="G46" s="133"/>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row>
    <row r="47" spans="1:62" ht="16.5" customHeight="1">
      <c r="A47" s="131"/>
      <c r="B47" s="131"/>
      <c r="C47" s="131"/>
      <c r="D47" s="131"/>
      <c r="E47" s="131"/>
      <c r="F47" s="32"/>
      <c r="G47" s="133"/>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row>
    <row r="48" spans="1:62" ht="16.5" customHeight="1">
      <c r="A48" s="131"/>
      <c r="B48" s="131"/>
      <c r="C48" s="131"/>
      <c r="D48" s="131"/>
      <c r="E48" s="131"/>
      <c r="F48" s="32"/>
      <c r="G48" s="133"/>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row>
    <row r="49" spans="1:62" ht="16.5" customHeight="1">
      <c r="A49" s="131"/>
      <c r="B49" s="131"/>
      <c r="C49" s="131"/>
      <c r="D49" s="131"/>
      <c r="E49" s="131"/>
      <c r="F49" s="32"/>
      <c r="G49" s="133"/>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row>
    <row r="50" spans="1:62" ht="16.5" customHeight="1">
      <c r="A50" s="131"/>
      <c r="B50" s="131"/>
      <c r="C50" s="131"/>
      <c r="D50" s="131"/>
      <c r="E50" s="131"/>
      <c r="F50" s="32"/>
      <c r="G50" s="133"/>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row>
    <row r="51" spans="1:62" ht="16.5" customHeight="1">
      <c r="A51" s="131"/>
      <c r="B51" s="131"/>
      <c r="C51" s="131"/>
      <c r="D51" s="131"/>
      <c r="E51" s="131"/>
      <c r="F51" s="32"/>
      <c r="G51" s="133"/>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row>
    <row r="52" spans="1:62" ht="16.5" customHeight="1">
      <c r="A52" s="131"/>
      <c r="B52" s="131"/>
      <c r="C52" s="131"/>
      <c r="D52" s="131"/>
      <c r="E52" s="131"/>
      <c r="F52" s="32"/>
      <c r="G52" s="133"/>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row>
    <row r="53" spans="1:62" ht="16.5" customHeight="1">
      <c r="A53" s="131"/>
      <c r="B53" s="131"/>
      <c r="C53" s="131"/>
      <c r="D53" s="131"/>
      <c r="E53" s="131"/>
      <c r="F53" s="32"/>
      <c r="G53" s="133"/>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row>
    <row r="54" spans="1:62" ht="16.5" customHeight="1">
      <c r="A54" s="131"/>
      <c r="B54" s="131"/>
      <c r="C54" s="131"/>
      <c r="D54" s="131"/>
      <c r="E54" s="131"/>
      <c r="F54" s="32"/>
      <c r="G54" s="133"/>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row>
    <row r="55" spans="1:62" ht="16.5" customHeight="1">
      <c r="A55" s="131"/>
      <c r="B55" s="131"/>
      <c r="C55" s="131"/>
      <c r="D55" s="131"/>
      <c r="E55" s="131"/>
      <c r="F55" s="32"/>
      <c r="G55" s="133"/>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row>
    <row r="56" spans="1:62" ht="16.5" customHeight="1">
      <c r="A56" s="131"/>
      <c r="B56" s="131"/>
      <c r="C56" s="131"/>
      <c r="D56" s="131"/>
      <c r="E56" s="131"/>
      <c r="F56" s="32"/>
      <c r="G56" s="133"/>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row>
    <row r="57" spans="1:62" ht="16.5" customHeight="1">
      <c r="A57" s="131"/>
      <c r="B57" s="131"/>
      <c r="C57" s="131"/>
      <c r="D57" s="131"/>
      <c r="E57" s="131"/>
      <c r="F57" s="32"/>
      <c r="G57" s="133"/>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row>
    <row r="58" spans="1:62" ht="16.5" customHeight="1">
      <c r="A58" s="131"/>
      <c r="B58" s="131"/>
      <c r="C58" s="131"/>
      <c r="D58" s="131"/>
      <c r="E58" s="131"/>
      <c r="F58" s="32"/>
      <c r="G58" s="133"/>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row>
    <row r="59" spans="1:62" ht="16.5" customHeight="1">
      <c r="A59" s="131"/>
      <c r="B59" s="131"/>
      <c r="C59" s="131"/>
      <c r="D59" s="131"/>
      <c r="E59" s="131"/>
      <c r="F59" s="32"/>
      <c r="G59" s="133"/>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row>
    <row r="60" spans="1:62" ht="16.5" customHeight="1">
      <c r="A60" s="131"/>
      <c r="B60" s="131"/>
      <c r="C60" s="131"/>
      <c r="D60" s="131"/>
      <c r="E60" s="131"/>
      <c r="F60" s="32"/>
      <c r="G60" s="133"/>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row>
    <row r="61" spans="1:62" ht="16.5" customHeight="1">
      <c r="A61" s="131"/>
      <c r="B61" s="131"/>
      <c r="C61" s="131"/>
      <c r="D61" s="131"/>
      <c r="E61" s="131"/>
      <c r="F61" s="32"/>
      <c r="G61" s="133"/>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row>
    <row r="62" spans="1:62" ht="16.5" customHeight="1">
      <c r="A62" s="131"/>
      <c r="B62" s="131"/>
      <c r="C62" s="131"/>
      <c r="D62" s="131"/>
      <c r="E62" s="131"/>
      <c r="F62" s="32"/>
      <c r="G62" s="133"/>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row>
    <row r="63" spans="1:62" ht="16.5" customHeight="1">
      <c r="A63" s="131"/>
      <c r="B63" s="131"/>
      <c r="C63" s="131"/>
      <c r="D63" s="131"/>
      <c r="E63" s="131"/>
      <c r="F63" s="32"/>
      <c r="G63" s="133"/>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row>
    <row r="64" spans="1:62" ht="16.5" customHeight="1">
      <c r="A64" s="131"/>
      <c r="B64" s="131"/>
      <c r="C64" s="131"/>
      <c r="D64" s="131"/>
      <c r="E64" s="131"/>
      <c r="F64" s="32"/>
      <c r="G64" s="133"/>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row>
    <row r="65" spans="1:62" ht="16.5" customHeight="1">
      <c r="A65" s="131"/>
      <c r="B65" s="131"/>
      <c r="C65" s="131"/>
      <c r="D65" s="131"/>
      <c r="E65" s="131"/>
      <c r="F65" s="32"/>
      <c r="G65" s="133"/>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row>
    <row r="66" spans="1:62" ht="16.5" customHeight="1">
      <c r="A66" s="131"/>
      <c r="B66" s="131"/>
      <c r="C66" s="131"/>
      <c r="D66" s="131"/>
      <c r="E66" s="131"/>
      <c r="F66" s="32"/>
      <c r="G66" s="133"/>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row>
    <row r="67" spans="1:62" ht="16.5" customHeight="1">
      <c r="A67" s="131"/>
      <c r="B67" s="131"/>
      <c r="C67" s="131"/>
      <c r="D67" s="131"/>
      <c r="E67" s="131"/>
      <c r="F67" s="32"/>
      <c r="G67" s="133"/>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row>
    <row r="68" spans="1:62" ht="16.5" customHeight="1">
      <c r="A68" s="131"/>
      <c r="B68" s="131"/>
      <c r="C68" s="131"/>
      <c r="D68" s="131"/>
      <c r="E68" s="131"/>
      <c r="F68" s="32"/>
      <c r="G68" s="133"/>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row>
    <row r="69" spans="1:62" ht="16.5" customHeight="1">
      <c r="A69" s="131"/>
      <c r="B69" s="131"/>
      <c r="C69" s="131"/>
      <c r="D69" s="131"/>
      <c r="E69" s="131"/>
      <c r="F69" s="32"/>
      <c r="G69" s="133"/>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row>
    <row r="70" spans="1:62" ht="16.5" customHeight="1">
      <c r="A70" s="131"/>
      <c r="B70" s="131"/>
      <c r="C70" s="131"/>
      <c r="D70" s="131"/>
      <c r="E70" s="131"/>
      <c r="F70" s="32"/>
      <c r="G70" s="133"/>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row>
    <row r="71" spans="1:62" ht="16.5" customHeight="1">
      <c r="A71" s="131"/>
      <c r="B71" s="131"/>
      <c r="C71" s="131"/>
      <c r="D71" s="131"/>
      <c r="E71" s="131"/>
      <c r="F71" s="32"/>
      <c r="G71" s="133"/>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row>
    <row r="72" spans="1:62" ht="16.5" customHeight="1">
      <c r="A72" s="131"/>
      <c r="B72" s="131"/>
      <c r="C72" s="131"/>
      <c r="D72" s="131"/>
      <c r="E72" s="131"/>
      <c r="F72" s="32"/>
      <c r="G72" s="133"/>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row>
    <row r="73" spans="1:62" ht="16.5" customHeight="1">
      <c r="A73" s="131"/>
      <c r="B73" s="131"/>
      <c r="C73" s="131"/>
      <c r="D73" s="131"/>
      <c r="E73" s="131"/>
      <c r="F73" s="32"/>
      <c r="G73" s="133"/>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row>
    <row r="74" spans="1:62" ht="16.5" customHeight="1">
      <c r="A74" s="131"/>
      <c r="B74" s="131"/>
      <c r="C74" s="131"/>
      <c r="D74" s="131"/>
      <c r="E74" s="131"/>
      <c r="F74" s="32"/>
      <c r="G74" s="133"/>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row>
    <row r="75" spans="1:62" ht="16.5" customHeight="1">
      <c r="A75" s="131"/>
      <c r="B75" s="131"/>
      <c r="C75" s="131"/>
      <c r="D75" s="131"/>
      <c r="E75" s="131"/>
      <c r="F75" s="32"/>
      <c r="G75" s="133"/>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row>
    <row r="76" spans="1:62" ht="16.5" customHeight="1">
      <c r="A76" s="131"/>
      <c r="B76" s="131"/>
      <c r="C76" s="131"/>
      <c r="D76" s="131"/>
      <c r="E76" s="131"/>
      <c r="F76" s="32"/>
      <c r="G76" s="133"/>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row>
    <row r="77" spans="1:62" ht="16.5" customHeight="1">
      <c r="A77" s="131"/>
      <c r="B77" s="131"/>
      <c r="C77" s="131"/>
      <c r="D77" s="131"/>
      <c r="E77" s="131"/>
      <c r="F77" s="32"/>
      <c r="G77" s="133"/>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row>
    <row r="78" spans="1:62" ht="16.5" customHeight="1">
      <c r="A78" s="131"/>
      <c r="B78" s="131"/>
      <c r="C78" s="131"/>
      <c r="D78" s="131"/>
      <c r="E78" s="131"/>
      <c r="F78" s="32"/>
      <c r="G78" s="133"/>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row>
    <row r="79" spans="1:62" ht="16.5" customHeight="1">
      <c r="A79" s="131"/>
      <c r="B79" s="131"/>
      <c r="C79" s="131"/>
      <c r="D79" s="131"/>
      <c r="E79" s="131"/>
      <c r="F79" s="32"/>
      <c r="G79" s="133"/>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row>
    <row r="80" spans="1:62" ht="16.5" customHeight="1">
      <c r="A80" s="131"/>
      <c r="B80" s="131"/>
      <c r="C80" s="131"/>
      <c r="D80" s="131"/>
      <c r="E80" s="131"/>
      <c r="F80" s="32"/>
      <c r="G80" s="133"/>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row>
    <row r="81" spans="1:62" ht="16.5" customHeight="1">
      <c r="A81" s="131"/>
      <c r="B81" s="131"/>
      <c r="C81" s="131"/>
      <c r="D81" s="131"/>
      <c r="E81" s="131"/>
      <c r="F81" s="32"/>
      <c r="G81" s="133"/>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row>
    <row r="82" spans="1:62" ht="16.5" customHeight="1">
      <c r="A82" s="131"/>
      <c r="B82" s="131"/>
      <c r="C82" s="131"/>
      <c r="D82" s="131"/>
      <c r="E82" s="131"/>
      <c r="F82" s="32"/>
      <c r="G82" s="133"/>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row>
    <row r="83" spans="1:62" ht="16.5" customHeight="1">
      <c r="A83" s="131"/>
      <c r="B83" s="131"/>
      <c r="C83" s="131"/>
      <c r="D83" s="131"/>
      <c r="E83" s="131"/>
      <c r="F83" s="32"/>
      <c r="G83" s="133"/>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row>
    <row r="84" spans="1:62" ht="16.5" customHeight="1">
      <c r="A84" s="131"/>
      <c r="B84" s="131"/>
      <c r="C84" s="131"/>
      <c r="D84" s="131"/>
      <c r="E84" s="131"/>
      <c r="F84" s="32"/>
      <c r="G84" s="133"/>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row>
    <row r="85" spans="1:62" ht="16.5" customHeight="1">
      <c r="A85" s="131"/>
      <c r="B85" s="131"/>
      <c r="C85" s="131"/>
      <c r="D85" s="131"/>
      <c r="E85" s="131"/>
      <c r="F85" s="32"/>
      <c r="G85" s="133"/>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row>
    <row r="86" spans="1:62" ht="16.5" customHeight="1">
      <c r="A86" s="131"/>
      <c r="B86" s="131"/>
      <c r="C86" s="131"/>
      <c r="D86" s="131"/>
      <c r="E86" s="131"/>
      <c r="F86" s="32"/>
      <c r="G86" s="133"/>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row>
    <row r="87" spans="1:62" ht="16.5" customHeight="1">
      <c r="A87" s="131"/>
      <c r="B87" s="131"/>
      <c r="C87" s="131"/>
      <c r="D87" s="131"/>
      <c r="E87" s="131"/>
      <c r="F87" s="32"/>
      <c r="G87" s="133"/>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row>
    <row r="88" spans="1:62" ht="16.5" customHeight="1">
      <c r="A88" s="131"/>
      <c r="B88" s="131"/>
      <c r="C88" s="131"/>
      <c r="D88" s="131"/>
      <c r="E88" s="131"/>
      <c r="F88" s="32"/>
      <c r="G88" s="133"/>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row>
    <row r="89" spans="1:62" ht="16.5" customHeight="1">
      <c r="A89" s="131"/>
      <c r="B89" s="131"/>
      <c r="C89" s="131"/>
      <c r="D89" s="131"/>
      <c r="E89" s="131"/>
      <c r="F89" s="32"/>
      <c r="G89" s="133"/>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row>
    <row r="90" spans="1:62" ht="16.5" customHeight="1">
      <c r="A90" s="131"/>
      <c r="B90" s="131"/>
      <c r="C90" s="131"/>
      <c r="D90" s="131"/>
      <c r="E90" s="131"/>
      <c r="F90" s="32"/>
      <c r="G90" s="133"/>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row>
    <row r="91" spans="1:62" ht="16.5" customHeight="1">
      <c r="A91" s="131"/>
      <c r="B91" s="131"/>
      <c r="C91" s="131"/>
      <c r="D91" s="131"/>
      <c r="E91" s="131"/>
      <c r="F91" s="32"/>
      <c r="G91" s="133"/>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row>
    <row r="92" spans="1:62" ht="16.5" customHeight="1">
      <c r="A92" s="131"/>
      <c r="B92" s="131"/>
      <c r="C92" s="131"/>
      <c r="D92" s="131"/>
      <c r="E92" s="131"/>
      <c r="F92" s="32"/>
      <c r="G92" s="133"/>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row>
    <row r="93" spans="1:62" ht="16.5" customHeight="1">
      <c r="A93" s="131"/>
      <c r="B93" s="131"/>
      <c r="C93" s="131"/>
      <c r="D93" s="131"/>
      <c r="E93" s="131"/>
      <c r="F93" s="32"/>
      <c r="G93" s="133"/>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row>
    <row r="94" spans="1:62" ht="16.5" customHeight="1">
      <c r="A94" s="131"/>
      <c r="B94" s="131"/>
      <c r="C94" s="131"/>
      <c r="D94" s="131"/>
      <c r="E94" s="131"/>
      <c r="F94" s="32"/>
      <c r="G94" s="133"/>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row>
    <row r="95" spans="1:62" ht="16.5" customHeight="1">
      <c r="A95" s="131"/>
      <c r="B95" s="131"/>
      <c r="C95" s="131"/>
      <c r="D95" s="131"/>
      <c r="E95" s="131"/>
      <c r="F95" s="32"/>
      <c r="G95" s="133"/>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row>
    <row r="96" spans="1:62" ht="16.5" customHeight="1">
      <c r="A96" s="131"/>
      <c r="B96" s="131"/>
      <c r="C96" s="131"/>
      <c r="D96" s="131"/>
      <c r="E96" s="131"/>
      <c r="F96" s="32"/>
      <c r="G96" s="133"/>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row>
    <row r="97" spans="1:62" ht="16.5" customHeight="1">
      <c r="A97" s="131"/>
      <c r="B97" s="131"/>
      <c r="C97" s="131"/>
      <c r="D97" s="131"/>
      <c r="E97" s="131"/>
      <c r="F97" s="32"/>
      <c r="G97" s="133"/>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row>
    <row r="98" spans="1:62" ht="16.5" customHeight="1">
      <c r="A98" s="131"/>
      <c r="B98" s="131"/>
      <c r="C98" s="131"/>
      <c r="D98" s="131"/>
      <c r="E98" s="131"/>
      <c r="F98" s="32"/>
      <c r="G98" s="133"/>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row>
    <row r="99" spans="1:62" ht="16.5" customHeight="1">
      <c r="A99" s="131"/>
      <c r="B99" s="131"/>
      <c r="C99" s="131"/>
      <c r="D99" s="131"/>
      <c r="E99" s="131"/>
      <c r="F99" s="32"/>
      <c r="G99" s="133"/>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row>
    <row r="100" spans="1:62" ht="16.5" customHeight="1">
      <c r="A100" s="131"/>
      <c r="B100" s="131"/>
      <c r="C100" s="131"/>
      <c r="D100" s="131"/>
      <c r="E100" s="131"/>
      <c r="F100" s="32"/>
      <c r="G100" s="133"/>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row>
    <row r="101" spans="1:62" ht="16.5" customHeight="1">
      <c r="A101" s="131"/>
      <c r="B101" s="131"/>
      <c r="C101" s="131"/>
      <c r="D101" s="131"/>
      <c r="E101" s="131"/>
      <c r="F101" s="32"/>
      <c r="G101" s="133"/>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row>
    <row r="102" spans="1:62" ht="16.5" customHeight="1">
      <c r="A102" s="131"/>
      <c r="B102" s="131"/>
      <c r="C102" s="131"/>
      <c r="D102" s="131"/>
      <c r="E102" s="131"/>
      <c r="F102" s="32"/>
      <c r="G102" s="133"/>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row>
    <row r="103" spans="1:62" ht="16.5" customHeight="1">
      <c r="A103" s="131"/>
      <c r="B103" s="131"/>
      <c r="C103" s="131"/>
      <c r="D103" s="131"/>
      <c r="E103" s="131"/>
      <c r="F103" s="32"/>
      <c r="G103" s="133"/>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row>
    <row r="104" spans="1:62" ht="16.5" customHeight="1">
      <c r="A104" s="131"/>
      <c r="B104" s="131"/>
      <c r="C104" s="131"/>
      <c r="D104" s="131"/>
      <c r="E104" s="131"/>
      <c r="F104" s="32"/>
      <c r="G104" s="133"/>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row>
    <row r="105" spans="1:62" ht="16.5" customHeight="1">
      <c r="A105" s="131"/>
      <c r="B105" s="131"/>
      <c r="C105" s="131"/>
      <c r="D105" s="131"/>
      <c r="E105" s="131"/>
      <c r="F105" s="32"/>
      <c r="G105" s="133"/>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row>
    <row r="106" spans="1:62" ht="16.5" customHeight="1">
      <c r="A106" s="131"/>
      <c r="B106" s="131"/>
      <c r="C106" s="131"/>
      <c r="D106" s="131"/>
      <c r="E106" s="131"/>
      <c r="F106" s="32"/>
      <c r="G106" s="133"/>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row>
    <row r="107" spans="1:62" ht="16.5" customHeight="1">
      <c r="A107" s="131"/>
      <c r="B107" s="131"/>
      <c r="C107" s="131"/>
      <c r="D107" s="131"/>
      <c r="E107" s="131"/>
      <c r="F107" s="32"/>
      <c r="G107" s="133"/>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row>
    <row r="108" spans="1:62" ht="16.5" customHeight="1">
      <c r="A108" s="131"/>
      <c r="B108" s="131"/>
      <c r="C108" s="131"/>
      <c r="D108" s="131"/>
      <c r="E108" s="131"/>
      <c r="F108" s="32"/>
      <c r="G108" s="133"/>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row>
    <row r="109" spans="1:62" ht="16.5" customHeight="1">
      <c r="A109" s="131"/>
      <c r="B109" s="131"/>
      <c r="C109" s="131"/>
      <c r="D109" s="131"/>
      <c r="E109" s="131"/>
      <c r="F109" s="32"/>
      <c r="G109" s="133"/>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row>
    <row r="110" spans="1:62" ht="16.5" customHeight="1">
      <c r="A110" s="131"/>
      <c r="B110" s="131"/>
      <c r="C110" s="131"/>
      <c r="D110" s="131"/>
      <c r="E110" s="131"/>
      <c r="F110" s="32"/>
      <c r="G110" s="133"/>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row>
    <row r="111" spans="1:62" ht="16.5" customHeight="1">
      <c r="A111" s="131"/>
      <c r="B111" s="131"/>
      <c r="C111" s="131"/>
      <c r="D111" s="131"/>
      <c r="E111" s="131"/>
      <c r="F111" s="32"/>
      <c r="G111" s="133"/>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row>
    <row r="112" spans="1:62" ht="16.5" customHeight="1">
      <c r="A112" s="131"/>
      <c r="B112" s="131"/>
      <c r="C112" s="131"/>
      <c r="D112" s="131"/>
      <c r="E112" s="131"/>
      <c r="F112" s="32"/>
      <c r="G112" s="133"/>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row>
    <row r="113" spans="1:62" ht="16.5" customHeight="1">
      <c r="A113" s="131"/>
      <c r="B113" s="131"/>
      <c r="C113" s="131"/>
      <c r="D113" s="131"/>
      <c r="E113" s="131"/>
      <c r="F113" s="32"/>
      <c r="G113" s="133"/>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row>
    <row r="114" spans="1:62" ht="16.5" customHeight="1">
      <c r="A114" s="131"/>
      <c r="B114" s="131"/>
      <c r="C114" s="131"/>
      <c r="D114" s="131"/>
      <c r="E114" s="131"/>
      <c r="F114" s="32"/>
      <c r="G114" s="133"/>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row>
    <row r="115" spans="1:62" ht="16.5" customHeight="1">
      <c r="A115" s="131"/>
      <c r="B115" s="131"/>
      <c r="C115" s="131"/>
      <c r="D115" s="131"/>
      <c r="E115" s="131"/>
      <c r="F115" s="32"/>
      <c r="G115" s="133"/>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row>
    <row r="116" spans="1:62" ht="16.5" customHeight="1">
      <c r="A116" s="131"/>
      <c r="B116" s="131"/>
      <c r="C116" s="131"/>
      <c r="D116" s="131"/>
      <c r="E116" s="131"/>
      <c r="F116" s="32"/>
      <c r="G116" s="133"/>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row>
    <row r="117" spans="1:62" ht="16.5" customHeight="1">
      <c r="A117" s="131"/>
      <c r="B117" s="131"/>
      <c r="C117" s="131"/>
      <c r="D117" s="131"/>
      <c r="E117" s="131"/>
      <c r="F117" s="32"/>
      <c r="G117" s="133"/>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row>
    <row r="118" spans="1:62" ht="16.5" customHeight="1">
      <c r="A118" s="131"/>
      <c r="B118" s="131"/>
      <c r="C118" s="131"/>
      <c r="D118" s="131"/>
      <c r="E118" s="131"/>
      <c r="F118" s="32"/>
      <c r="G118" s="133"/>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row>
    <row r="119" spans="1:62" ht="16.5" customHeight="1">
      <c r="A119" s="131"/>
      <c r="B119" s="131"/>
      <c r="C119" s="131"/>
      <c r="D119" s="131"/>
      <c r="E119" s="131"/>
      <c r="F119" s="32"/>
      <c r="G119" s="133"/>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row>
    <row r="120" spans="1:62" ht="16.5" customHeight="1">
      <c r="A120" s="131"/>
      <c r="B120" s="131"/>
      <c r="C120" s="131"/>
      <c r="D120" s="131"/>
      <c r="E120" s="131"/>
      <c r="F120" s="32"/>
      <c r="G120" s="133"/>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row>
    <row r="121" spans="1:62" ht="16.5" customHeight="1">
      <c r="A121" s="131"/>
      <c r="B121" s="131"/>
      <c r="C121" s="131"/>
      <c r="D121" s="131"/>
      <c r="E121" s="131"/>
      <c r="F121" s="32"/>
      <c r="G121" s="133"/>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row>
    <row r="122" spans="1:62" ht="16.5" customHeight="1">
      <c r="A122" s="131"/>
      <c r="B122" s="131"/>
      <c r="C122" s="131"/>
      <c r="D122" s="131"/>
      <c r="E122" s="131"/>
      <c r="F122" s="32"/>
      <c r="G122" s="133"/>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row>
    <row r="123" spans="1:62" ht="16.5" customHeight="1">
      <c r="A123" s="131"/>
      <c r="B123" s="131"/>
      <c r="C123" s="131"/>
      <c r="D123" s="131"/>
      <c r="E123" s="131"/>
      <c r="F123" s="32"/>
      <c r="G123" s="133"/>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row>
    <row r="124" spans="1:62" ht="16.5" customHeight="1">
      <c r="A124" s="131"/>
      <c r="B124" s="131"/>
      <c r="C124" s="131"/>
      <c r="D124" s="131"/>
      <c r="E124" s="131"/>
      <c r="F124" s="32"/>
      <c r="G124" s="133"/>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row>
    <row r="125" spans="1:62" ht="16.5" customHeight="1">
      <c r="A125" s="131"/>
      <c r="B125" s="131"/>
      <c r="C125" s="131"/>
      <c r="D125" s="131"/>
      <c r="E125" s="131"/>
      <c r="F125" s="32"/>
      <c r="G125" s="133"/>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row>
    <row r="126" spans="1:62" ht="16.5" customHeight="1">
      <c r="A126" s="131"/>
      <c r="B126" s="131"/>
      <c r="C126" s="131"/>
      <c r="D126" s="131"/>
      <c r="E126" s="131"/>
      <c r="F126" s="32"/>
      <c r="G126" s="133"/>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row>
    <row r="127" spans="1:62" ht="16.5" customHeight="1">
      <c r="A127" s="131"/>
      <c r="B127" s="131"/>
      <c r="C127" s="131"/>
      <c r="D127" s="131"/>
      <c r="E127" s="131"/>
      <c r="F127" s="32"/>
      <c r="G127" s="133"/>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row>
    <row r="128" spans="1:62" ht="16.5" customHeight="1">
      <c r="A128" s="131"/>
      <c r="B128" s="131"/>
      <c r="C128" s="131"/>
      <c r="D128" s="131"/>
      <c r="E128" s="131"/>
      <c r="F128" s="32"/>
      <c r="G128" s="133"/>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row>
    <row r="129" spans="1:62" ht="16.5" customHeight="1">
      <c r="A129" s="131"/>
      <c r="B129" s="131"/>
      <c r="C129" s="131"/>
      <c r="D129" s="131"/>
      <c r="E129" s="131"/>
      <c r="F129" s="32"/>
      <c r="G129" s="133"/>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row>
    <row r="130" spans="1:62" ht="16.5" customHeight="1">
      <c r="A130" s="131"/>
      <c r="B130" s="131"/>
      <c r="C130" s="131"/>
      <c r="D130" s="131"/>
      <c r="E130" s="131"/>
      <c r="F130" s="32"/>
      <c r="G130" s="133"/>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row>
    <row r="131" spans="1:62" ht="16.5" customHeight="1">
      <c r="A131" s="131"/>
      <c r="B131" s="131"/>
      <c r="C131" s="131"/>
      <c r="D131" s="131"/>
      <c r="E131" s="131"/>
      <c r="F131" s="32"/>
      <c r="G131" s="133"/>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row>
    <row r="132" spans="1:62" ht="16.5" customHeight="1">
      <c r="A132" s="131"/>
      <c r="B132" s="131"/>
      <c r="C132" s="131"/>
      <c r="D132" s="131"/>
      <c r="E132" s="131"/>
      <c r="F132" s="32"/>
      <c r="G132" s="133"/>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row>
    <row r="133" spans="1:62" ht="16.5" customHeight="1">
      <c r="A133" s="131"/>
      <c r="B133" s="131"/>
      <c r="C133" s="131"/>
      <c r="D133" s="131"/>
      <c r="E133" s="131"/>
      <c r="F133" s="32"/>
      <c r="G133" s="133"/>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row>
    <row r="134" spans="1:62" ht="16.5" customHeight="1">
      <c r="A134" s="131"/>
      <c r="B134" s="131"/>
      <c r="C134" s="131"/>
      <c r="D134" s="131"/>
      <c r="E134" s="131"/>
      <c r="F134" s="32"/>
      <c r="G134" s="133"/>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row>
    <row r="135" spans="1:62" ht="16.5" customHeight="1">
      <c r="A135" s="131"/>
      <c r="B135" s="131"/>
      <c r="C135" s="131"/>
      <c r="D135" s="131"/>
      <c r="E135" s="131"/>
      <c r="F135" s="32"/>
      <c r="G135" s="133"/>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row>
    <row r="136" spans="1:62" ht="16.5" customHeight="1">
      <c r="A136" s="131"/>
      <c r="B136" s="131"/>
      <c r="C136" s="131"/>
      <c r="D136" s="131"/>
      <c r="E136" s="131"/>
      <c r="F136" s="32"/>
      <c r="G136" s="133"/>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row>
    <row r="137" spans="1:62" ht="16.5" customHeight="1">
      <c r="A137" s="131"/>
      <c r="B137" s="131"/>
      <c r="C137" s="131"/>
      <c r="D137" s="131"/>
      <c r="E137" s="131"/>
      <c r="F137" s="32"/>
      <c r="G137" s="133"/>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row>
    <row r="138" spans="1:62" ht="16.5" customHeight="1">
      <c r="A138" s="131"/>
      <c r="B138" s="131"/>
      <c r="C138" s="131"/>
      <c r="D138" s="131"/>
      <c r="E138" s="131"/>
      <c r="F138" s="32"/>
      <c r="G138" s="133"/>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row>
    <row r="139" spans="1:62" ht="16.5" customHeight="1">
      <c r="A139" s="131"/>
      <c r="B139" s="131"/>
      <c r="C139" s="131"/>
      <c r="D139" s="131"/>
      <c r="E139" s="131"/>
      <c r="F139" s="32"/>
      <c r="G139" s="133"/>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row>
    <row r="140" spans="1:62" ht="16.5" customHeight="1">
      <c r="A140" s="131"/>
      <c r="B140" s="131"/>
      <c r="C140" s="131"/>
      <c r="D140" s="131"/>
      <c r="E140" s="131"/>
      <c r="F140" s="32"/>
      <c r="G140" s="133"/>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row>
    <row r="141" spans="1:62" ht="16.5" customHeight="1">
      <c r="A141" s="131"/>
      <c r="B141" s="131"/>
      <c r="C141" s="131"/>
      <c r="D141" s="131"/>
      <c r="E141" s="131"/>
      <c r="F141" s="32"/>
      <c r="G141" s="133"/>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row>
    <row r="142" spans="1:62" ht="16.5" customHeight="1">
      <c r="A142" s="131"/>
      <c r="B142" s="131"/>
      <c r="C142" s="131"/>
      <c r="D142" s="131"/>
      <c r="E142" s="131"/>
      <c r="F142" s="32"/>
      <c r="G142" s="133"/>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row>
    <row r="143" spans="1:62" ht="16.5" customHeight="1">
      <c r="A143" s="131"/>
      <c r="B143" s="131"/>
      <c r="C143" s="131"/>
      <c r="D143" s="131"/>
      <c r="E143" s="131"/>
      <c r="F143" s="32"/>
      <c r="G143" s="133"/>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row>
    <row r="144" spans="1:62" ht="16.5" customHeight="1">
      <c r="A144" s="131"/>
      <c r="B144" s="131"/>
      <c r="C144" s="131"/>
      <c r="D144" s="131"/>
      <c r="E144" s="131"/>
      <c r="F144" s="32"/>
      <c r="G144" s="133"/>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row>
    <row r="145" spans="1:62" ht="16.5" customHeight="1">
      <c r="A145" s="131"/>
      <c r="B145" s="131"/>
      <c r="C145" s="131"/>
      <c r="D145" s="131"/>
      <c r="E145" s="131"/>
      <c r="F145" s="32"/>
      <c r="G145" s="133"/>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row>
    <row r="146" spans="1:62" ht="16.5" customHeight="1">
      <c r="A146" s="131"/>
      <c r="B146" s="131"/>
      <c r="C146" s="131"/>
      <c r="D146" s="131"/>
      <c r="E146" s="131"/>
      <c r="F146" s="32"/>
      <c r="G146" s="133"/>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row>
    <row r="147" spans="1:62" ht="16.5" customHeight="1">
      <c r="A147" s="131"/>
      <c r="B147" s="131"/>
      <c r="C147" s="131"/>
      <c r="D147" s="131"/>
      <c r="E147" s="131"/>
      <c r="F147" s="32"/>
      <c r="G147" s="133"/>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row>
    <row r="148" spans="1:62" ht="16.5" customHeight="1">
      <c r="A148" s="131"/>
      <c r="B148" s="131"/>
      <c r="C148" s="131"/>
      <c r="D148" s="131"/>
      <c r="E148" s="131"/>
      <c r="F148" s="32"/>
      <c r="G148" s="133"/>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row>
    <row r="149" spans="1:62" ht="16.5" customHeight="1">
      <c r="A149" s="131"/>
      <c r="B149" s="131"/>
      <c r="C149" s="131"/>
      <c r="D149" s="131"/>
      <c r="E149" s="131"/>
      <c r="F149" s="32"/>
      <c r="G149" s="133"/>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row>
    <row r="150" spans="1:62" ht="16.5" customHeight="1">
      <c r="A150" s="131"/>
      <c r="B150" s="131"/>
      <c r="C150" s="131"/>
      <c r="D150" s="131"/>
      <c r="E150" s="131"/>
      <c r="F150" s="32"/>
      <c r="G150" s="133"/>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row>
    <row r="151" spans="1:62" ht="16.5" customHeight="1">
      <c r="A151" s="131"/>
      <c r="B151" s="131"/>
      <c r="C151" s="131"/>
      <c r="D151" s="131"/>
      <c r="E151" s="131"/>
      <c r="F151" s="32"/>
      <c r="G151" s="133"/>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row>
    <row r="152" spans="1:62" ht="16.5" customHeight="1">
      <c r="A152" s="131"/>
      <c r="B152" s="131"/>
      <c r="C152" s="131"/>
      <c r="D152" s="131"/>
      <c r="E152" s="131"/>
      <c r="F152" s="32"/>
      <c r="G152" s="133"/>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row>
    <row r="153" spans="1:62" ht="16.5" customHeight="1">
      <c r="A153" s="131"/>
      <c r="B153" s="131"/>
      <c r="C153" s="131"/>
      <c r="D153" s="131"/>
      <c r="E153" s="131"/>
      <c r="F153" s="32"/>
      <c r="G153" s="133"/>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row>
    <row r="154" spans="1:62" ht="16.5" customHeight="1">
      <c r="A154" s="131"/>
      <c r="B154" s="131"/>
      <c r="C154" s="131"/>
      <c r="D154" s="131"/>
      <c r="E154" s="131"/>
      <c r="F154" s="32"/>
      <c r="G154" s="133"/>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row>
    <row r="155" spans="1:62" ht="16.5" customHeight="1">
      <c r="A155" s="131"/>
      <c r="B155" s="131"/>
      <c r="C155" s="131"/>
      <c r="D155" s="131"/>
      <c r="E155" s="131"/>
      <c r="F155" s="32"/>
      <c r="G155" s="133"/>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row>
    <row r="156" spans="1:62" ht="16.5" customHeight="1">
      <c r="A156" s="131"/>
      <c r="B156" s="131"/>
      <c r="C156" s="131"/>
      <c r="D156" s="131"/>
      <c r="E156" s="131"/>
      <c r="F156" s="32"/>
      <c r="G156" s="133"/>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row>
    <row r="157" spans="1:62" ht="16.5" customHeight="1">
      <c r="A157" s="131"/>
      <c r="B157" s="131"/>
      <c r="C157" s="131"/>
      <c r="D157" s="131"/>
      <c r="E157" s="131"/>
      <c r="F157" s="32"/>
      <c r="G157" s="133"/>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row>
    <row r="158" spans="1:62" ht="16.5" customHeight="1">
      <c r="A158" s="131"/>
      <c r="B158" s="131"/>
      <c r="C158" s="131"/>
      <c r="D158" s="131"/>
      <c r="E158" s="131"/>
      <c r="F158" s="32"/>
      <c r="G158" s="133"/>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row>
    <row r="159" spans="1:62" ht="16.5" customHeight="1">
      <c r="A159" s="131"/>
      <c r="B159" s="131"/>
      <c r="C159" s="131"/>
      <c r="D159" s="131"/>
      <c r="E159" s="131"/>
      <c r="F159" s="32"/>
      <c r="G159" s="133"/>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row>
    <row r="160" spans="1:62" ht="16.5" customHeight="1">
      <c r="A160" s="131"/>
      <c r="B160" s="131"/>
      <c r="C160" s="131"/>
      <c r="D160" s="131"/>
      <c r="E160" s="131"/>
      <c r="F160" s="32"/>
      <c r="G160" s="133"/>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row>
    <row r="161" spans="1:62" ht="16.5" customHeight="1">
      <c r="A161" s="131"/>
      <c r="B161" s="131"/>
      <c r="C161" s="131"/>
      <c r="D161" s="131"/>
      <c r="E161" s="131"/>
      <c r="F161" s="32"/>
      <c r="G161" s="133"/>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row>
    <row r="162" spans="1:62" ht="16.5" customHeight="1">
      <c r="A162" s="131"/>
      <c r="B162" s="131"/>
      <c r="C162" s="131"/>
      <c r="D162" s="131"/>
      <c r="E162" s="131"/>
      <c r="F162" s="32"/>
      <c r="G162" s="133"/>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row>
    <row r="163" spans="1:62" ht="16.5" customHeight="1">
      <c r="A163" s="131"/>
      <c r="B163" s="131"/>
      <c r="C163" s="131"/>
      <c r="D163" s="131"/>
      <c r="E163" s="131"/>
      <c r="F163" s="32"/>
      <c r="G163" s="133"/>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row>
    <row r="164" spans="1:62" ht="16.5" customHeight="1">
      <c r="A164" s="131"/>
      <c r="B164" s="131"/>
      <c r="C164" s="131"/>
      <c r="D164" s="131"/>
      <c r="E164" s="131"/>
      <c r="F164" s="32"/>
      <c r="G164" s="133"/>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row>
    <row r="165" spans="1:62" ht="16.5" customHeight="1">
      <c r="A165" s="131"/>
      <c r="B165" s="131"/>
      <c r="C165" s="131"/>
      <c r="D165" s="131"/>
      <c r="E165" s="131"/>
      <c r="F165" s="32"/>
      <c r="G165" s="133"/>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row>
    <row r="166" spans="1:62" ht="16.5" customHeight="1">
      <c r="A166" s="131"/>
      <c r="B166" s="131"/>
      <c r="C166" s="131"/>
      <c r="D166" s="131"/>
      <c r="E166" s="131"/>
      <c r="F166" s="32"/>
      <c r="G166" s="133"/>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row>
    <row r="167" spans="1:62" ht="16.5" customHeight="1">
      <c r="A167" s="131"/>
      <c r="B167" s="131"/>
      <c r="C167" s="131"/>
      <c r="D167" s="131"/>
      <c r="E167" s="131"/>
      <c r="F167" s="32"/>
      <c r="G167" s="133"/>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row>
    <row r="168" spans="1:62" ht="16.5" customHeight="1">
      <c r="A168" s="131"/>
      <c r="B168" s="131"/>
      <c r="C168" s="131"/>
      <c r="D168" s="131"/>
      <c r="E168" s="131"/>
      <c r="F168" s="32"/>
      <c r="G168" s="133"/>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row>
    <row r="169" spans="1:62" ht="16.5" customHeight="1">
      <c r="A169" s="131"/>
      <c r="B169" s="131"/>
      <c r="C169" s="131"/>
      <c r="D169" s="131"/>
      <c r="E169" s="131"/>
      <c r="F169" s="32"/>
      <c r="G169" s="133"/>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row>
    <row r="170" spans="1:62" ht="16.5" customHeight="1">
      <c r="A170" s="131"/>
      <c r="B170" s="131"/>
      <c r="C170" s="131"/>
      <c r="D170" s="131"/>
      <c r="E170" s="131"/>
      <c r="F170" s="32"/>
      <c r="G170" s="133"/>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row>
    <row r="171" spans="1:62" ht="16.5" customHeight="1">
      <c r="A171" s="131"/>
      <c r="B171" s="131"/>
      <c r="C171" s="131"/>
      <c r="D171" s="131"/>
      <c r="E171" s="131"/>
      <c r="F171" s="32"/>
      <c r="G171" s="133"/>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row>
    <row r="172" spans="1:62" ht="16.5" customHeight="1">
      <c r="A172" s="131"/>
      <c r="B172" s="131"/>
      <c r="C172" s="131"/>
      <c r="D172" s="131"/>
      <c r="E172" s="131"/>
      <c r="F172" s="32"/>
      <c r="G172" s="133"/>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row>
    <row r="173" spans="1:62" ht="16.5" customHeight="1">
      <c r="A173" s="131"/>
      <c r="B173" s="131"/>
      <c r="C173" s="131"/>
      <c r="D173" s="131"/>
      <c r="E173" s="131"/>
      <c r="F173" s="32"/>
      <c r="G173" s="133"/>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row>
    <row r="174" spans="1:62" ht="16.5" customHeight="1">
      <c r="A174" s="131"/>
      <c r="B174" s="131"/>
      <c r="C174" s="131"/>
      <c r="D174" s="131"/>
      <c r="E174" s="131"/>
      <c r="F174" s="32"/>
      <c r="G174" s="133"/>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row>
    <row r="175" spans="1:62" ht="16.5" customHeight="1">
      <c r="A175" s="131"/>
      <c r="B175" s="131"/>
      <c r="C175" s="131"/>
      <c r="D175" s="131"/>
      <c r="E175" s="131"/>
      <c r="F175" s="32"/>
      <c r="G175" s="133"/>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row>
    <row r="176" spans="1:62" ht="16.5" customHeight="1">
      <c r="A176" s="131"/>
      <c r="B176" s="131"/>
      <c r="C176" s="131"/>
      <c r="D176" s="131"/>
      <c r="E176" s="131"/>
      <c r="F176" s="32"/>
      <c r="G176" s="133"/>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row>
    <row r="177" spans="1:62" ht="16.5" customHeight="1">
      <c r="A177" s="131"/>
      <c r="B177" s="131"/>
      <c r="C177" s="131"/>
      <c r="D177" s="131"/>
      <c r="E177" s="131"/>
      <c r="F177" s="32"/>
      <c r="G177" s="133"/>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row>
    <row r="178" spans="1:62" ht="16.5" customHeight="1">
      <c r="A178" s="131"/>
      <c r="B178" s="131"/>
      <c r="C178" s="131"/>
      <c r="D178" s="131"/>
      <c r="E178" s="131"/>
      <c r="F178" s="32"/>
      <c r="G178" s="133"/>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row>
    <row r="179" spans="1:62" ht="16.5" customHeight="1">
      <c r="A179" s="131"/>
      <c r="B179" s="131"/>
      <c r="C179" s="131"/>
      <c r="D179" s="131"/>
      <c r="E179" s="131"/>
      <c r="F179" s="32"/>
      <c r="G179" s="133"/>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row>
    <row r="180" spans="1:62" ht="16.5" customHeight="1">
      <c r="A180" s="131"/>
      <c r="B180" s="131"/>
      <c r="C180" s="131"/>
      <c r="D180" s="131"/>
      <c r="E180" s="131"/>
      <c r="F180" s="32"/>
      <c r="G180" s="133"/>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row>
    <row r="181" spans="1:62" ht="16.5" customHeight="1">
      <c r="A181" s="131"/>
      <c r="B181" s="131"/>
      <c r="C181" s="131"/>
      <c r="D181" s="131"/>
      <c r="E181" s="131"/>
      <c r="F181" s="32"/>
      <c r="G181" s="133"/>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row>
    <row r="182" spans="1:62" ht="16.5" customHeight="1">
      <c r="A182" s="131"/>
      <c r="B182" s="131"/>
      <c r="C182" s="131"/>
      <c r="D182" s="131"/>
      <c r="E182" s="131"/>
      <c r="F182" s="32"/>
      <c r="G182" s="133"/>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row>
    <row r="183" spans="1:62" ht="16.5" customHeight="1">
      <c r="A183" s="131"/>
      <c r="B183" s="131"/>
      <c r="C183" s="131"/>
      <c r="D183" s="131"/>
      <c r="E183" s="131"/>
      <c r="F183" s="32"/>
      <c r="G183" s="133"/>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row>
    <row r="184" spans="1:62" ht="16.5" customHeight="1">
      <c r="A184" s="131"/>
      <c r="B184" s="131"/>
      <c r="C184" s="131"/>
      <c r="D184" s="131"/>
      <c r="E184" s="131"/>
      <c r="F184" s="32"/>
      <c r="G184" s="133"/>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row>
    <row r="185" spans="1:62" ht="16.5" customHeight="1">
      <c r="A185" s="131"/>
      <c r="B185" s="131"/>
      <c r="C185" s="131"/>
      <c r="D185" s="131"/>
      <c r="E185" s="131"/>
      <c r="F185" s="32"/>
      <c r="G185" s="133"/>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row>
    <row r="186" spans="1:62" ht="16.5" customHeight="1">
      <c r="A186" s="131"/>
      <c r="B186" s="131"/>
      <c r="C186" s="131"/>
      <c r="D186" s="131"/>
      <c r="E186" s="131"/>
      <c r="F186" s="32"/>
      <c r="G186" s="133"/>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row>
    <row r="187" spans="1:62" ht="16.5" customHeight="1">
      <c r="A187" s="131"/>
      <c r="B187" s="131"/>
      <c r="C187" s="131"/>
      <c r="D187" s="131"/>
      <c r="E187" s="131"/>
      <c r="F187" s="32"/>
      <c r="G187" s="133"/>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row>
    <row r="188" spans="1:62" ht="16.5" customHeight="1">
      <c r="A188" s="131"/>
      <c r="B188" s="131"/>
      <c r="C188" s="131"/>
      <c r="D188" s="131"/>
      <c r="E188" s="131"/>
      <c r="F188" s="32"/>
      <c r="G188" s="133"/>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row>
    <row r="189" spans="1:62" ht="16.5" customHeight="1">
      <c r="A189" s="131"/>
      <c r="B189" s="131"/>
      <c r="C189" s="131"/>
      <c r="D189" s="131"/>
      <c r="E189" s="131"/>
      <c r="F189" s="32"/>
      <c r="G189" s="133"/>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row>
    <row r="190" spans="1:62" ht="16.5" customHeight="1">
      <c r="A190" s="131"/>
      <c r="B190" s="131"/>
      <c r="C190" s="131"/>
      <c r="D190" s="131"/>
      <c r="E190" s="131"/>
      <c r="F190" s="32"/>
      <c r="G190" s="133"/>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row>
    <row r="191" spans="1:62" ht="16.5" customHeight="1">
      <c r="A191" s="131"/>
      <c r="B191" s="131"/>
      <c r="C191" s="131"/>
      <c r="D191" s="131"/>
      <c r="E191" s="131"/>
      <c r="F191" s="32"/>
      <c r="G191" s="133"/>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row>
    <row r="192" spans="1:62" ht="16.5" customHeight="1">
      <c r="A192" s="131"/>
      <c r="B192" s="131"/>
      <c r="C192" s="131"/>
      <c r="D192" s="131"/>
      <c r="E192" s="131"/>
      <c r="F192" s="32"/>
      <c r="G192" s="133"/>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row>
    <row r="193" spans="1:62" ht="16.5" customHeight="1">
      <c r="A193" s="131"/>
      <c r="B193" s="131"/>
      <c r="C193" s="131"/>
      <c r="D193" s="131"/>
      <c r="E193" s="131"/>
      <c r="F193" s="32"/>
      <c r="G193" s="133"/>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row>
    <row r="194" spans="1:62" ht="16.5" customHeight="1">
      <c r="A194" s="131"/>
      <c r="B194" s="131"/>
      <c r="C194" s="131"/>
      <c r="D194" s="131"/>
      <c r="E194" s="131"/>
      <c r="F194" s="32"/>
      <c r="G194" s="133"/>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row>
    <row r="195" spans="1:62" ht="16.5" customHeight="1">
      <c r="A195" s="131"/>
      <c r="B195" s="131"/>
      <c r="C195" s="131"/>
      <c r="D195" s="131"/>
      <c r="E195" s="131"/>
      <c r="F195" s="32"/>
      <c r="G195" s="133"/>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row>
    <row r="196" spans="1:62" ht="16.5" customHeight="1">
      <c r="A196" s="131"/>
      <c r="B196" s="131"/>
      <c r="C196" s="131"/>
      <c r="D196" s="131"/>
      <c r="E196" s="131"/>
      <c r="F196" s="32"/>
      <c r="G196" s="133"/>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row>
    <row r="197" spans="1:62" ht="16.5" customHeight="1">
      <c r="A197" s="131"/>
      <c r="B197" s="131"/>
      <c r="C197" s="131"/>
      <c r="D197" s="131"/>
      <c r="E197" s="131"/>
      <c r="F197" s="32"/>
      <c r="G197" s="133"/>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row>
    <row r="198" spans="1:62" ht="16.5" customHeight="1">
      <c r="A198" s="131"/>
      <c r="B198" s="131"/>
      <c r="C198" s="131"/>
      <c r="D198" s="131"/>
      <c r="E198" s="131"/>
      <c r="F198" s="32"/>
      <c r="G198" s="133"/>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row>
    <row r="199" spans="1:62" ht="16.5" customHeight="1">
      <c r="A199" s="131"/>
      <c r="B199" s="131"/>
      <c r="C199" s="131"/>
      <c r="D199" s="131"/>
      <c r="E199" s="131"/>
      <c r="F199" s="32"/>
      <c r="G199" s="133"/>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row>
    <row r="200" spans="1:62" ht="16.5" customHeight="1">
      <c r="A200" s="131"/>
      <c r="B200" s="131"/>
      <c r="C200" s="131"/>
      <c r="D200" s="131"/>
      <c r="E200" s="131"/>
      <c r="F200" s="32"/>
      <c r="G200" s="133"/>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row>
    <row r="201" spans="1:62" ht="16.5" customHeight="1">
      <c r="A201" s="131"/>
      <c r="B201" s="131"/>
      <c r="C201" s="131"/>
      <c r="D201" s="131"/>
      <c r="E201" s="131"/>
      <c r="F201" s="32"/>
      <c r="G201" s="133"/>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row>
    <row r="202" spans="1:62" ht="16.5" customHeight="1">
      <c r="A202" s="131"/>
      <c r="B202" s="131"/>
      <c r="C202" s="131"/>
      <c r="D202" s="131"/>
      <c r="E202" s="131"/>
      <c r="F202" s="32"/>
      <c r="G202" s="133"/>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row>
    <row r="203" spans="1:62" ht="16.5" customHeight="1">
      <c r="A203" s="131"/>
      <c r="B203" s="131"/>
      <c r="C203" s="131"/>
      <c r="D203" s="131"/>
      <c r="E203" s="131"/>
      <c r="F203" s="32"/>
      <c r="G203" s="133"/>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row>
    <row r="204" spans="1:62" ht="16.5" customHeight="1">
      <c r="A204" s="131"/>
      <c r="B204" s="131"/>
      <c r="C204" s="131"/>
      <c r="D204" s="131"/>
      <c r="E204" s="131"/>
      <c r="F204" s="32"/>
      <c r="G204" s="133"/>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row>
    <row r="205" spans="1:62" ht="16.5" customHeight="1">
      <c r="A205" s="131"/>
      <c r="B205" s="131"/>
      <c r="C205" s="131"/>
      <c r="D205" s="131"/>
      <c r="E205" s="131"/>
      <c r="F205" s="32"/>
      <c r="G205" s="133"/>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row>
    <row r="206" spans="1:62" ht="16.5" customHeight="1">
      <c r="A206" s="131"/>
      <c r="B206" s="131"/>
      <c r="C206" s="131"/>
      <c r="D206" s="131"/>
      <c r="E206" s="131"/>
      <c r="F206" s="32"/>
      <c r="G206" s="133"/>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row>
    <row r="207" spans="1:62" ht="16.5" customHeight="1">
      <c r="A207" s="131"/>
      <c r="B207" s="131"/>
      <c r="C207" s="131"/>
      <c r="D207" s="131"/>
      <c r="E207" s="131"/>
      <c r="F207" s="32"/>
      <c r="G207" s="133"/>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row>
    <row r="208" spans="1:62" ht="16.5" customHeight="1">
      <c r="A208" s="131"/>
      <c r="B208" s="131"/>
      <c r="C208" s="131"/>
      <c r="D208" s="131"/>
      <c r="E208" s="131"/>
      <c r="F208" s="32"/>
      <c r="G208" s="133"/>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row>
    <row r="209" spans="1:62" ht="16.5" customHeight="1">
      <c r="A209" s="131"/>
      <c r="B209" s="131"/>
      <c r="C209" s="131"/>
      <c r="D209" s="131"/>
      <c r="E209" s="131"/>
      <c r="F209" s="32"/>
      <c r="G209" s="133"/>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row>
    <row r="210" spans="1:62" ht="16.5" customHeight="1">
      <c r="A210" s="131"/>
      <c r="B210" s="131"/>
      <c r="C210" s="131"/>
      <c r="D210" s="131"/>
      <c r="E210" s="131"/>
      <c r="F210" s="32"/>
      <c r="G210" s="133"/>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row>
    <row r="211" spans="1:62" ht="16.5" customHeight="1">
      <c r="A211" s="131"/>
      <c r="B211" s="131"/>
      <c r="C211" s="131"/>
      <c r="D211" s="131"/>
      <c r="E211" s="131"/>
      <c r="F211" s="32"/>
      <c r="G211" s="133"/>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row>
    <row r="212" spans="1:62" ht="16.5" customHeight="1">
      <c r="A212" s="131"/>
      <c r="B212" s="131"/>
      <c r="C212" s="131"/>
      <c r="D212" s="131"/>
      <c r="E212" s="131"/>
      <c r="F212" s="32"/>
      <c r="G212" s="133"/>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row>
    <row r="213" spans="1:62" ht="16.5" customHeight="1">
      <c r="A213" s="131"/>
      <c r="B213" s="131"/>
      <c r="C213" s="131"/>
      <c r="D213" s="131"/>
      <c r="E213" s="131"/>
      <c r="F213" s="32"/>
      <c r="G213" s="133"/>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row>
    <row r="214" spans="1:62" ht="16.5" customHeight="1">
      <c r="A214" s="131"/>
      <c r="B214" s="131"/>
      <c r="C214" s="131"/>
      <c r="D214" s="131"/>
      <c r="E214" s="131"/>
      <c r="F214" s="32"/>
      <c r="G214" s="133"/>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row>
    <row r="215" spans="1:62" ht="16.5" customHeight="1">
      <c r="A215" s="131"/>
      <c r="B215" s="131"/>
      <c r="C215" s="131"/>
      <c r="D215" s="131"/>
      <c r="E215" s="131"/>
      <c r="F215" s="32"/>
      <c r="G215" s="133"/>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row>
    <row r="216" spans="1:62" ht="16.5" customHeight="1">
      <c r="A216" s="131"/>
      <c r="B216" s="131"/>
      <c r="C216" s="131"/>
      <c r="D216" s="131"/>
      <c r="E216" s="131"/>
      <c r="F216" s="32"/>
      <c r="G216" s="133"/>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row>
    <row r="217" spans="1:62" ht="16.5" customHeight="1">
      <c r="A217" s="131"/>
      <c r="B217" s="131"/>
      <c r="C217" s="131"/>
      <c r="D217" s="131"/>
      <c r="E217" s="131"/>
      <c r="F217" s="32"/>
      <c r="G217" s="133"/>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row>
    <row r="218" spans="1:62" ht="16.5" customHeight="1">
      <c r="A218" s="131"/>
      <c r="B218" s="131"/>
      <c r="C218" s="131"/>
      <c r="D218" s="131"/>
      <c r="E218" s="131"/>
      <c r="F218" s="32"/>
      <c r="G218" s="133"/>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row>
    <row r="219" spans="1:62" ht="16.5" customHeight="1">
      <c r="A219" s="131"/>
      <c r="B219" s="131"/>
      <c r="C219" s="131"/>
      <c r="D219" s="131"/>
      <c r="E219" s="131"/>
      <c r="F219" s="32"/>
      <c r="G219" s="133"/>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row>
    <row r="220" spans="1:62" ht="16.5" customHeight="1">
      <c r="A220" s="131"/>
      <c r="B220" s="131"/>
      <c r="C220" s="131"/>
      <c r="D220" s="131"/>
      <c r="E220" s="131"/>
      <c r="F220" s="32"/>
      <c r="G220" s="133"/>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row>
    <row r="221" spans="1:62" ht="16.5" customHeight="1">
      <c r="A221" s="131"/>
      <c r="B221" s="131"/>
      <c r="C221" s="131"/>
      <c r="D221" s="131"/>
      <c r="E221" s="131"/>
      <c r="F221" s="32"/>
      <c r="G221" s="133"/>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row>
    <row r="222" spans="1:62" ht="16.5" customHeight="1">
      <c r="A222" s="131"/>
      <c r="B222" s="131"/>
      <c r="C222" s="131"/>
      <c r="D222" s="131"/>
      <c r="E222" s="131"/>
      <c r="F222" s="32"/>
      <c r="G222" s="133"/>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row>
    <row r="223" spans="1:62" ht="16.5" customHeight="1">
      <c r="A223" s="131"/>
      <c r="B223" s="131"/>
      <c r="C223" s="131"/>
      <c r="D223" s="131"/>
      <c r="E223" s="131"/>
      <c r="F223" s="32"/>
      <c r="G223" s="133"/>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row>
    <row r="224" spans="1:62" ht="16.5" customHeight="1">
      <c r="A224" s="131"/>
      <c r="B224" s="131"/>
      <c r="C224" s="131"/>
      <c r="D224" s="131"/>
      <c r="E224" s="131"/>
      <c r="F224" s="32"/>
      <c r="G224" s="133"/>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row>
    <row r="225" spans="1:62" ht="16.5" customHeight="1">
      <c r="A225" s="131"/>
      <c r="B225" s="131"/>
      <c r="C225" s="131"/>
      <c r="D225" s="131"/>
      <c r="E225" s="131"/>
      <c r="F225" s="32"/>
      <c r="G225" s="133"/>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row>
    <row r="226" spans="1:62" ht="16.5" customHeight="1">
      <c r="A226" s="131"/>
      <c r="B226" s="131"/>
      <c r="C226" s="131"/>
      <c r="D226" s="131"/>
      <c r="E226" s="131"/>
      <c r="F226" s="32"/>
      <c r="G226" s="133"/>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row>
    <row r="227" spans="1:62" ht="16.5" customHeight="1">
      <c r="A227" s="131"/>
      <c r="B227" s="131"/>
      <c r="C227" s="131"/>
      <c r="D227" s="131"/>
      <c r="E227" s="131"/>
      <c r="F227" s="32"/>
      <c r="G227" s="133"/>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row>
    <row r="228" spans="1:62" ht="16.5" customHeight="1">
      <c r="A228" s="131"/>
      <c r="B228" s="131"/>
      <c r="C228" s="131"/>
      <c r="D228" s="131"/>
      <c r="E228" s="131"/>
      <c r="F228" s="32"/>
      <c r="G228" s="133"/>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row>
    <row r="229" spans="1:62" ht="16.5" customHeight="1">
      <c r="A229" s="131"/>
      <c r="B229" s="131"/>
      <c r="C229" s="131"/>
      <c r="D229" s="131"/>
      <c r="E229" s="131"/>
      <c r="F229" s="32"/>
      <c r="G229" s="133"/>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row>
    <row r="230" spans="1:62" ht="16.5" customHeight="1">
      <c r="A230" s="131"/>
      <c r="B230" s="131"/>
      <c r="C230" s="131"/>
      <c r="D230" s="131"/>
      <c r="E230" s="131"/>
      <c r="F230" s="32"/>
      <c r="G230" s="133"/>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row>
    <row r="231" spans="1:62" ht="16.5" customHeight="1">
      <c r="A231" s="131"/>
      <c r="B231" s="131"/>
      <c r="C231" s="131"/>
      <c r="D231" s="131"/>
      <c r="E231" s="131"/>
      <c r="F231" s="32"/>
      <c r="G231" s="133"/>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row>
    <row r="232" spans="1:62" ht="16.5" customHeight="1">
      <c r="A232" s="131"/>
      <c r="B232" s="131"/>
      <c r="C232" s="131"/>
      <c r="D232" s="131"/>
      <c r="E232" s="131"/>
      <c r="F232" s="32"/>
      <c r="G232" s="133"/>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row>
    <row r="233" spans="1:62" ht="16.5" customHeight="1">
      <c r="A233" s="131"/>
      <c r="B233" s="131"/>
      <c r="C233" s="131"/>
      <c r="D233" s="131"/>
      <c r="E233" s="131"/>
      <c r="F233" s="32"/>
      <c r="G233" s="133"/>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row>
    <row r="234" spans="1:62" ht="15.75" customHeight="1"/>
    <row r="235" spans="1:62" ht="15.75" customHeight="1"/>
    <row r="236" spans="1:62" ht="15.75" customHeight="1"/>
    <row r="237" spans="1:62" ht="15.75" customHeight="1"/>
    <row r="238" spans="1:62" ht="15.75" customHeight="1"/>
    <row r="239" spans="1:62" ht="15.75" customHeight="1"/>
    <row r="240" spans="1:6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2:BJ12"/>
  <mergeCells count="266">
    <mergeCell ref="Z21:Z22"/>
    <mergeCell ref="AA21:AA22"/>
    <mergeCell ref="AB21:AB22"/>
    <mergeCell ref="AC21:AC22"/>
    <mergeCell ref="AD21:AD22"/>
    <mergeCell ref="Q26:Q27"/>
    <mergeCell ref="R26:R27"/>
    <mergeCell ref="S26:S27"/>
    <mergeCell ref="T26:T27"/>
    <mergeCell ref="U26:U27"/>
    <mergeCell ref="V26:V27"/>
    <mergeCell ref="W26:W27"/>
    <mergeCell ref="Z26:Z27"/>
    <mergeCell ref="AA26:AA27"/>
    <mergeCell ref="AB26:AB27"/>
    <mergeCell ref="AC26:AC27"/>
    <mergeCell ref="AD26:AD27"/>
    <mergeCell ref="AA18:AA20"/>
    <mergeCell ref="AB18:AB20"/>
    <mergeCell ref="AG21:AG22"/>
    <mergeCell ref="AH21:AH22"/>
    <mergeCell ref="AI21:AI22"/>
    <mergeCell ref="AC18:AC20"/>
    <mergeCell ref="AD18:AD20"/>
    <mergeCell ref="AE18:AE20"/>
    <mergeCell ref="AF18:AF20"/>
    <mergeCell ref="AG18:AG20"/>
    <mergeCell ref="AH18:AH20"/>
    <mergeCell ref="AI18:AI20"/>
    <mergeCell ref="AE21:AE22"/>
    <mergeCell ref="AF21:AF22"/>
    <mergeCell ref="J21:J22"/>
    <mergeCell ref="K21:K22"/>
    <mergeCell ref="L21:L22"/>
    <mergeCell ref="M21:M22"/>
    <mergeCell ref="N21:N22"/>
    <mergeCell ref="V18:V20"/>
    <mergeCell ref="W18:W20"/>
    <mergeCell ref="X18:X20"/>
    <mergeCell ref="Y18:Y20"/>
    <mergeCell ref="P18:P20"/>
    <mergeCell ref="Q18:Q20"/>
    <mergeCell ref="R18:R20"/>
    <mergeCell ref="S18:S20"/>
    <mergeCell ref="T18:T20"/>
    <mergeCell ref="U18:U20"/>
    <mergeCell ref="X21:X22"/>
    <mergeCell ref="Y21:Y22"/>
    <mergeCell ref="O21:O22"/>
    <mergeCell ref="P21:P22"/>
    <mergeCell ref="Q21:Q22"/>
    <mergeCell ref="R21:R22"/>
    <mergeCell ref="S21:S22"/>
    <mergeCell ref="T21:T22"/>
    <mergeCell ref="U21:U22"/>
    <mergeCell ref="A21:A22"/>
    <mergeCell ref="B21:B22"/>
    <mergeCell ref="C21:C22"/>
    <mergeCell ref="D21:D22"/>
    <mergeCell ref="E21:E22"/>
    <mergeCell ref="F21:F22"/>
    <mergeCell ref="G21:G22"/>
    <mergeCell ref="H21:H22"/>
    <mergeCell ref="I21:I22"/>
    <mergeCell ref="A18:A20"/>
    <mergeCell ref="B18:B20"/>
    <mergeCell ref="C18:C20"/>
    <mergeCell ref="D18:D20"/>
    <mergeCell ref="E18:E20"/>
    <mergeCell ref="F18:F20"/>
    <mergeCell ref="G18:G20"/>
    <mergeCell ref="A16:A17"/>
    <mergeCell ref="B16:B17"/>
    <mergeCell ref="C16:C17"/>
    <mergeCell ref="D16:D17"/>
    <mergeCell ref="E16:E17"/>
    <mergeCell ref="F16:F17"/>
    <mergeCell ref="G16:G17"/>
    <mergeCell ref="H18:H20"/>
    <mergeCell ref="I18:I20"/>
    <mergeCell ref="J18:J20"/>
    <mergeCell ref="K18:K20"/>
    <mergeCell ref="L18:L20"/>
    <mergeCell ref="M18:M20"/>
    <mergeCell ref="N18:N20"/>
    <mergeCell ref="O18:O20"/>
    <mergeCell ref="AG16:AG17"/>
    <mergeCell ref="Q16:Q17"/>
    <mergeCell ref="R16:R17"/>
    <mergeCell ref="S16:S17"/>
    <mergeCell ref="T16:T17"/>
    <mergeCell ref="U16:U17"/>
    <mergeCell ref="H16:H17"/>
    <mergeCell ref="I16:I17"/>
    <mergeCell ref="J16:J17"/>
    <mergeCell ref="K16:K17"/>
    <mergeCell ref="L16:L17"/>
    <mergeCell ref="M16:M17"/>
    <mergeCell ref="N16:N17"/>
    <mergeCell ref="O16:O17"/>
    <mergeCell ref="P16:P17"/>
    <mergeCell ref="Z18:Z20"/>
    <mergeCell ref="AH16:AH17"/>
    <mergeCell ref="AI16:AI17"/>
    <mergeCell ref="V16:V17"/>
    <mergeCell ref="W16:W17"/>
    <mergeCell ref="X16:X17"/>
    <mergeCell ref="Y16:Y17"/>
    <mergeCell ref="Z16:Z17"/>
    <mergeCell ref="AA16:AA17"/>
    <mergeCell ref="AB16:AB17"/>
    <mergeCell ref="AC16:AC17"/>
    <mergeCell ref="AD16:AD17"/>
    <mergeCell ref="AE16:AE17"/>
    <mergeCell ref="AF16:AF17"/>
    <mergeCell ref="AI13:AI15"/>
    <mergeCell ref="O13:O15"/>
    <mergeCell ref="P13:P15"/>
    <mergeCell ref="Q13:Q15"/>
    <mergeCell ref="R13:R15"/>
    <mergeCell ref="S13:S15"/>
    <mergeCell ref="T13:T15"/>
    <mergeCell ref="U13:U15"/>
    <mergeCell ref="AC13:AC15"/>
    <mergeCell ref="AD13:AD15"/>
    <mergeCell ref="V13:V15"/>
    <mergeCell ref="W13:W15"/>
    <mergeCell ref="X13:X15"/>
    <mergeCell ref="Y13:Y15"/>
    <mergeCell ref="Z13:Z15"/>
    <mergeCell ref="AA13:AA15"/>
    <mergeCell ref="AB13:AB15"/>
    <mergeCell ref="J13:J15"/>
    <mergeCell ref="K13:K15"/>
    <mergeCell ref="L13:L15"/>
    <mergeCell ref="M13:M15"/>
    <mergeCell ref="N13:N15"/>
    <mergeCell ref="AE13:AE15"/>
    <mergeCell ref="AF13:AF15"/>
    <mergeCell ref="AG13:AG15"/>
    <mergeCell ref="AH13:AH15"/>
    <mergeCell ref="A13:A15"/>
    <mergeCell ref="B13:B15"/>
    <mergeCell ref="C13:C15"/>
    <mergeCell ref="D13:D15"/>
    <mergeCell ref="E13:E15"/>
    <mergeCell ref="F13:F15"/>
    <mergeCell ref="G13:G15"/>
    <mergeCell ref="H13:H15"/>
    <mergeCell ref="I13:I15"/>
    <mergeCell ref="BE11:BF12"/>
    <mergeCell ref="BG11:BH12"/>
    <mergeCell ref="BI11:BJ12"/>
    <mergeCell ref="A1:B4"/>
    <mergeCell ref="C1:BG4"/>
    <mergeCell ref="BH1:BJ1"/>
    <mergeCell ref="BH2:BJ2"/>
    <mergeCell ref="BH3:BJ3"/>
    <mergeCell ref="BH4:BJ4"/>
    <mergeCell ref="A5:BJ5"/>
    <mergeCell ref="A6:B6"/>
    <mergeCell ref="C6:BJ6"/>
    <mergeCell ref="A7:B7"/>
    <mergeCell ref="C7:BJ7"/>
    <mergeCell ref="A8:B8"/>
    <mergeCell ref="C8:BJ8"/>
    <mergeCell ref="A9:B9"/>
    <mergeCell ref="C9:BJ9"/>
    <mergeCell ref="A10:BJ10"/>
    <mergeCell ref="K11:AC11"/>
    <mergeCell ref="AM11:AR11"/>
    <mergeCell ref="C26:C27"/>
    <mergeCell ref="D26:D27"/>
    <mergeCell ref="E26:E27"/>
    <mergeCell ref="F26:F27"/>
    <mergeCell ref="G26:G27"/>
    <mergeCell ref="O23:O25"/>
    <mergeCell ref="P23:P25"/>
    <mergeCell ref="O26:O27"/>
    <mergeCell ref="P26:P27"/>
    <mergeCell ref="H26:H27"/>
    <mergeCell ref="I26:I27"/>
    <mergeCell ref="J26:J27"/>
    <mergeCell ref="K26:K27"/>
    <mergeCell ref="L26:L27"/>
    <mergeCell ref="M26:M27"/>
    <mergeCell ref="N26:N27"/>
    <mergeCell ref="H23:H25"/>
    <mergeCell ref="I23:I25"/>
    <mergeCell ref="J23:J25"/>
    <mergeCell ref="K23:K25"/>
    <mergeCell ref="L23:L25"/>
    <mergeCell ref="M23:M25"/>
    <mergeCell ref="AC23:AC25"/>
    <mergeCell ref="AD23:AD25"/>
    <mergeCell ref="AE23:AE25"/>
    <mergeCell ref="AF23:AF25"/>
    <mergeCell ref="AG23:AG25"/>
    <mergeCell ref="AH23:AH25"/>
    <mergeCell ref="AI23:AI25"/>
    <mergeCell ref="AI26:AI27"/>
    <mergeCell ref="AG26:AG27"/>
    <mergeCell ref="AH26:AH27"/>
    <mergeCell ref="AE26:AE27"/>
    <mergeCell ref="AF26:AF27"/>
    <mergeCell ref="AC32:AC33"/>
    <mergeCell ref="AD32:AD33"/>
    <mergeCell ref="Z23:Z25"/>
    <mergeCell ref="AA23:AA25"/>
    <mergeCell ref="AB23:AB25"/>
    <mergeCell ref="AI32:AI33"/>
    <mergeCell ref="V32:V33"/>
    <mergeCell ref="W32:W33"/>
    <mergeCell ref="X32:X33"/>
    <mergeCell ref="Y32:Y33"/>
    <mergeCell ref="Z32:Z33"/>
    <mergeCell ref="AA32:AA33"/>
    <mergeCell ref="AB32:AB33"/>
    <mergeCell ref="AE32:AE33"/>
    <mergeCell ref="AF32:AF33"/>
    <mergeCell ref="AG32:AG33"/>
    <mergeCell ref="AH32:AH33"/>
    <mergeCell ref="V23:V25"/>
    <mergeCell ref="W23:W25"/>
    <mergeCell ref="X23:X25"/>
    <mergeCell ref="Y23:Y25"/>
    <mergeCell ref="O32:O33"/>
    <mergeCell ref="P32:P33"/>
    <mergeCell ref="Q32:Q33"/>
    <mergeCell ref="R32:R33"/>
    <mergeCell ref="V21:V22"/>
    <mergeCell ref="W21:W22"/>
    <mergeCell ref="X26:X27"/>
    <mergeCell ref="Y26:Y27"/>
    <mergeCell ref="S32:S33"/>
    <mergeCell ref="T32:T33"/>
    <mergeCell ref="U32:U33"/>
    <mergeCell ref="Q23:Q25"/>
    <mergeCell ref="R23:R25"/>
    <mergeCell ref="S23:S25"/>
    <mergeCell ref="T23:T25"/>
    <mergeCell ref="U23:U25"/>
    <mergeCell ref="N23:N25"/>
    <mergeCell ref="A23:A25"/>
    <mergeCell ref="B23:B25"/>
    <mergeCell ref="C23:C25"/>
    <mergeCell ref="D23:D25"/>
    <mergeCell ref="E23:E25"/>
    <mergeCell ref="F23:F25"/>
    <mergeCell ref="G23:G25"/>
    <mergeCell ref="A32:A33"/>
    <mergeCell ref="B32:B33"/>
    <mergeCell ref="C32:C33"/>
    <mergeCell ref="D32:D33"/>
    <mergeCell ref="E32:E33"/>
    <mergeCell ref="F32:F33"/>
    <mergeCell ref="G32:G33"/>
    <mergeCell ref="H32:H33"/>
    <mergeCell ref="I32:I33"/>
    <mergeCell ref="J32:J33"/>
    <mergeCell ref="K32:K33"/>
    <mergeCell ref="L32:L33"/>
    <mergeCell ref="M32:M33"/>
    <mergeCell ref="N32:N33"/>
    <mergeCell ref="A26:A27"/>
    <mergeCell ref="B26:B27"/>
  </mergeCells>
  <conditionalFormatting sqref="I18 AT13:AT33">
    <cfRule type="cellIs" dxfId="263" priority="1" operator="equal">
      <formula>"Muy Alta"</formula>
    </cfRule>
  </conditionalFormatting>
  <conditionalFormatting sqref="I18 AT13:AT33">
    <cfRule type="cellIs" dxfId="262" priority="2" operator="equal">
      <formula>"Alta"</formula>
    </cfRule>
  </conditionalFormatting>
  <conditionalFormatting sqref="I18 AT13:AT33">
    <cfRule type="cellIs" dxfId="261" priority="3" operator="equal">
      <formula>"Media"</formula>
    </cfRule>
  </conditionalFormatting>
  <conditionalFormatting sqref="I18 AT13:AT33">
    <cfRule type="cellIs" dxfId="260" priority="4" operator="equal">
      <formula>"Baja"</formula>
    </cfRule>
  </conditionalFormatting>
  <conditionalFormatting sqref="I18 AT13:AT33">
    <cfRule type="cellIs" dxfId="259" priority="5" operator="equal">
      <formula>"Muy Baja"</formula>
    </cfRule>
  </conditionalFormatting>
  <conditionalFormatting sqref="AG18">
    <cfRule type="cellIs" dxfId="258" priority="6" operator="equal">
      <formula>"Catastrófico"</formula>
    </cfRule>
  </conditionalFormatting>
  <conditionalFormatting sqref="AG18">
    <cfRule type="cellIs" dxfId="257" priority="7" operator="equal">
      <formula>"Mayor"</formula>
    </cfRule>
  </conditionalFormatting>
  <conditionalFormatting sqref="AG18">
    <cfRule type="cellIs" dxfId="256" priority="8" operator="equal">
      <formula>"Moderado"</formula>
    </cfRule>
  </conditionalFormatting>
  <conditionalFormatting sqref="AG18">
    <cfRule type="cellIs" dxfId="255" priority="9" operator="equal">
      <formula>"Menor"</formula>
    </cfRule>
  </conditionalFormatting>
  <conditionalFormatting sqref="AG18">
    <cfRule type="cellIs" dxfId="254" priority="10" operator="equal">
      <formula>"Leve"</formula>
    </cfRule>
  </conditionalFormatting>
  <conditionalFormatting sqref="AI18">
    <cfRule type="cellIs" dxfId="253" priority="11" operator="equal">
      <formula>"Extremo"</formula>
    </cfRule>
  </conditionalFormatting>
  <conditionalFormatting sqref="AI18">
    <cfRule type="cellIs" dxfId="252" priority="12" operator="equal">
      <formula>"Alto"</formula>
    </cfRule>
  </conditionalFormatting>
  <conditionalFormatting sqref="AI18">
    <cfRule type="cellIs" dxfId="251" priority="13" operator="equal">
      <formula>"Moderado"</formula>
    </cfRule>
  </conditionalFormatting>
  <conditionalFormatting sqref="AI18">
    <cfRule type="cellIs" dxfId="250" priority="14" operator="equal">
      <formula>"Bajo"</formula>
    </cfRule>
  </conditionalFormatting>
  <conditionalFormatting sqref="AV18:AV20">
    <cfRule type="cellIs" dxfId="249" priority="15" operator="equal">
      <formula>"Catastrófico"</formula>
    </cfRule>
  </conditionalFormatting>
  <conditionalFormatting sqref="AV18:AV20">
    <cfRule type="cellIs" dxfId="248" priority="16" operator="equal">
      <formula>"Mayor"</formula>
    </cfRule>
  </conditionalFormatting>
  <conditionalFormatting sqref="AV18:AV20">
    <cfRule type="cellIs" dxfId="247" priority="17" operator="equal">
      <formula>"Moderado"</formula>
    </cfRule>
  </conditionalFormatting>
  <conditionalFormatting sqref="AV18:AV20">
    <cfRule type="cellIs" dxfId="246" priority="18" operator="equal">
      <formula>"Menor"</formula>
    </cfRule>
  </conditionalFormatting>
  <conditionalFormatting sqref="AV18:AV20">
    <cfRule type="cellIs" dxfId="245" priority="19" operator="equal">
      <formula>"Leve"</formula>
    </cfRule>
  </conditionalFormatting>
  <conditionalFormatting sqref="AX18:AX20">
    <cfRule type="cellIs" dxfId="244" priority="20" operator="equal">
      <formula>"Extremo"</formula>
    </cfRule>
  </conditionalFormatting>
  <conditionalFormatting sqref="AX18:AX20">
    <cfRule type="cellIs" dxfId="243" priority="21" operator="equal">
      <formula>"Alto"</formula>
    </cfRule>
  </conditionalFormatting>
  <conditionalFormatting sqref="AX18:AX20">
    <cfRule type="cellIs" dxfId="242" priority="22" operator="equal">
      <formula>"Moderado"</formula>
    </cfRule>
  </conditionalFormatting>
  <conditionalFormatting sqref="AX18:AX20">
    <cfRule type="cellIs" dxfId="241" priority="23" operator="equal">
      <formula>"Bajo"</formula>
    </cfRule>
  </conditionalFormatting>
  <conditionalFormatting sqref="AF18">
    <cfRule type="containsText" dxfId="240" priority="24" operator="containsText" text="❌">
      <formula>NOT(ISERROR(SEARCH(("❌"),(AF18))))</formula>
    </cfRule>
  </conditionalFormatting>
  <conditionalFormatting sqref="I13">
    <cfRule type="cellIs" dxfId="239" priority="25" operator="equal">
      <formula>"Muy Alta"</formula>
    </cfRule>
  </conditionalFormatting>
  <conditionalFormatting sqref="I13">
    <cfRule type="cellIs" dxfId="238" priority="26" operator="equal">
      <formula>"Alta"</formula>
    </cfRule>
  </conditionalFormatting>
  <conditionalFormatting sqref="I13">
    <cfRule type="cellIs" dxfId="237" priority="27" operator="equal">
      <formula>"Media"</formula>
    </cfRule>
  </conditionalFormatting>
  <conditionalFormatting sqref="I13">
    <cfRule type="cellIs" dxfId="236" priority="28" operator="equal">
      <formula>"Baja"</formula>
    </cfRule>
  </conditionalFormatting>
  <conditionalFormatting sqref="I13">
    <cfRule type="cellIs" dxfId="235" priority="29" operator="equal">
      <formula>"Muy Baja"</formula>
    </cfRule>
  </conditionalFormatting>
  <conditionalFormatting sqref="AG13">
    <cfRule type="cellIs" dxfId="234" priority="30" operator="equal">
      <formula>"Catastrófico"</formula>
    </cfRule>
  </conditionalFormatting>
  <conditionalFormatting sqref="AG13">
    <cfRule type="cellIs" dxfId="233" priority="31" operator="equal">
      <formula>"Mayor"</formula>
    </cfRule>
  </conditionalFormatting>
  <conditionalFormatting sqref="AG13">
    <cfRule type="cellIs" dxfId="232" priority="32" operator="equal">
      <formula>"Moderado"</formula>
    </cfRule>
  </conditionalFormatting>
  <conditionalFormatting sqref="AG13">
    <cfRule type="cellIs" dxfId="231" priority="33" operator="equal">
      <formula>"Menor"</formula>
    </cfRule>
  </conditionalFormatting>
  <conditionalFormatting sqref="AG13">
    <cfRule type="cellIs" dxfId="230" priority="34" operator="equal">
      <formula>"Leve"</formula>
    </cfRule>
  </conditionalFormatting>
  <conditionalFormatting sqref="AI13">
    <cfRule type="cellIs" dxfId="229" priority="35" operator="equal">
      <formula>"Extremo"</formula>
    </cfRule>
  </conditionalFormatting>
  <conditionalFormatting sqref="AI13">
    <cfRule type="cellIs" dxfId="228" priority="36" operator="equal">
      <formula>"Alto"</formula>
    </cfRule>
  </conditionalFormatting>
  <conditionalFormatting sqref="AI13">
    <cfRule type="cellIs" dxfId="227" priority="37" operator="equal">
      <formula>"Moderado"</formula>
    </cfRule>
  </conditionalFormatting>
  <conditionalFormatting sqref="AI13">
    <cfRule type="cellIs" dxfId="226" priority="38" operator="equal">
      <formula>"Bajo"</formula>
    </cfRule>
  </conditionalFormatting>
  <conditionalFormatting sqref="AV13:AV15">
    <cfRule type="cellIs" dxfId="225" priority="39" operator="equal">
      <formula>"Catastrófico"</formula>
    </cfRule>
  </conditionalFormatting>
  <conditionalFormatting sqref="AV13:AV15">
    <cfRule type="cellIs" dxfId="224" priority="40" operator="equal">
      <formula>"Mayor"</formula>
    </cfRule>
  </conditionalFormatting>
  <conditionalFormatting sqref="AV13:AV15">
    <cfRule type="cellIs" dxfId="223" priority="41" operator="equal">
      <formula>"Moderado"</formula>
    </cfRule>
  </conditionalFormatting>
  <conditionalFormatting sqref="AV13:AV15">
    <cfRule type="cellIs" dxfId="222" priority="42" operator="equal">
      <formula>"Menor"</formula>
    </cfRule>
  </conditionalFormatting>
  <conditionalFormatting sqref="AV13:AV15">
    <cfRule type="cellIs" dxfId="221" priority="43" operator="equal">
      <formula>"Leve"</formula>
    </cfRule>
  </conditionalFormatting>
  <conditionalFormatting sqref="AX13:AX15">
    <cfRule type="cellIs" dxfId="220" priority="44" operator="equal">
      <formula>"Extremo"</formula>
    </cfRule>
  </conditionalFormatting>
  <conditionalFormatting sqref="AX13:AX15">
    <cfRule type="cellIs" dxfId="219" priority="45" operator="equal">
      <formula>"Alto"</formula>
    </cfRule>
  </conditionalFormatting>
  <conditionalFormatting sqref="AX13:AX15">
    <cfRule type="cellIs" dxfId="218" priority="46" operator="equal">
      <formula>"Moderado"</formula>
    </cfRule>
  </conditionalFormatting>
  <conditionalFormatting sqref="AX13:AX15">
    <cfRule type="cellIs" dxfId="217" priority="47" operator="equal">
      <formula>"Bajo"</formula>
    </cfRule>
  </conditionalFormatting>
  <conditionalFormatting sqref="AF13">
    <cfRule type="containsText" dxfId="216" priority="48" operator="containsText" text="❌">
      <formula>NOT(ISERROR(SEARCH(("❌"),(AF13))))</formula>
    </cfRule>
  </conditionalFormatting>
  <conditionalFormatting sqref="AD13:AD15 AD18:AD20">
    <cfRule type="colorScale" priority="49">
      <colorScale>
        <cfvo type="formula" val="0"/>
        <cfvo type="formula" val="6"/>
        <cfvo type="formula" val="11"/>
        <color rgb="FFFFC000"/>
        <color rgb="FFFFFF00"/>
        <color rgb="FFFF0000"/>
      </colorScale>
    </cfRule>
  </conditionalFormatting>
  <conditionalFormatting sqref="I16">
    <cfRule type="cellIs" dxfId="215" priority="50" operator="equal">
      <formula>"Muy Alta"</formula>
    </cfRule>
  </conditionalFormatting>
  <conditionalFormatting sqref="I16">
    <cfRule type="cellIs" dxfId="214" priority="51" operator="equal">
      <formula>"Alta"</formula>
    </cfRule>
  </conditionalFormatting>
  <conditionalFormatting sqref="I16">
    <cfRule type="cellIs" dxfId="213" priority="52" operator="equal">
      <formula>"Media"</formula>
    </cfRule>
  </conditionalFormatting>
  <conditionalFormatting sqref="I16">
    <cfRule type="cellIs" dxfId="212" priority="53" operator="equal">
      <formula>"Baja"</formula>
    </cfRule>
  </conditionalFormatting>
  <conditionalFormatting sqref="I16">
    <cfRule type="cellIs" dxfId="211" priority="54" operator="equal">
      <formula>"Muy Baja"</formula>
    </cfRule>
  </conditionalFormatting>
  <conditionalFormatting sqref="AG16">
    <cfRule type="cellIs" dxfId="210" priority="55" operator="equal">
      <formula>"Catastrófico"</formula>
    </cfRule>
  </conditionalFormatting>
  <conditionalFormatting sqref="AG16">
    <cfRule type="cellIs" dxfId="209" priority="56" operator="equal">
      <formula>"Mayor"</formula>
    </cfRule>
  </conditionalFormatting>
  <conditionalFormatting sqref="AG16">
    <cfRule type="cellIs" dxfId="208" priority="57" operator="equal">
      <formula>"Moderado"</formula>
    </cfRule>
  </conditionalFormatting>
  <conditionalFormatting sqref="AG16">
    <cfRule type="cellIs" dxfId="207" priority="58" operator="equal">
      <formula>"Menor"</formula>
    </cfRule>
  </conditionalFormatting>
  <conditionalFormatting sqref="AG16">
    <cfRule type="cellIs" dxfId="206" priority="59" operator="equal">
      <formula>"Leve"</formula>
    </cfRule>
  </conditionalFormatting>
  <conditionalFormatting sqref="AI16">
    <cfRule type="cellIs" dxfId="205" priority="60" operator="equal">
      <formula>"Extremo"</formula>
    </cfRule>
  </conditionalFormatting>
  <conditionalFormatting sqref="AI16">
    <cfRule type="cellIs" dxfId="204" priority="61" operator="equal">
      <formula>"Alto"</formula>
    </cfRule>
  </conditionalFormatting>
  <conditionalFormatting sqref="AI16">
    <cfRule type="cellIs" dxfId="203" priority="62" operator="equal">
      <formula>"Moderado"</formula>
    </cfRule>
  </conditionalFormatting>
  <conditionalFormatting sqref="AI16">
    <cfRule type="cellIs" dxfId="202" priority="63" operator="equal">
      <formula>"Bajo"</formula>
    </cfRule>
  </conditionalFormatting>
  <conditionalFormatting sqref="AV16:AV17">
    <cfRule type="cellIs" dxfId="201" priority="64" operator="equal">
      <formula>"Catastrófico"</formula>
    </cfRule>
  </conditionalFormatting>
  <conditionalFormatting sqref="AV16:AV17">
    <cfRule type="cellIs" dxfId="200" priority="65" operator="equal">
      <formula>"Mayor"</formula>
    </cfRule>
  </conditionalFormatting>
  <conditionalFormatting sqref="AV16:AV17">
    <cfRule type="cellIs" dxfId="199" priority="66" operator="equal">
      <formula>"Moderado"</formula>
    </cfRule>
  </conditionalFormatting>
  <conditionalFormatting sqref="AV16:AV17">
    <cfRule type="cellIs" dxfId="198" priority="67" operator="equal">
      <formula>"Menor"</formula>
    </cfRule>
  </conditionalFormatting>
  <conditionalFormatting sqref="AV16:AV17">
    <cfRule type="cellIs" dxfId="197" priority="68" operator="equal">
      <formula>"Leve"</formula>
    </cfRule>
  </conditionalFormatting>
  <conditionalFormatting sqref="AX16:AX17">
    <cfRule type="cellIs" dxfId="196" priority="69" operator="equal">
      <formula>"Extremo"</formula>
    </cfRule>
  </conditionalFormatting>
  <conditionalFormatting sqref="AX16:AX17">
    <cfRule type="cellIs" dxfId="195" priority="70" operator="equal">
      <formula>"Alto"</formula>
    </cfRule>
  </conditionalFormatting>
  <conditionalFormatting sqref="AX16:AX17">
    <cfRule type="cellIs" dxfId="194" priority="71" operator="equal">
      <formula>"Moderado"</formula>
    </cfRule>
  </conditionalFormatting>
  <conditionalFormatting sqref="AX16:AX17">
    <cfRule type="cellIs" dxfId="193" priority="72" operator="equal">
      <formula>"Bajo"</formula>
    </cfRule>
  </conditionalFormatting>
  <conditionalFormatting sqref="AF16">
    <cfRule type="containsText" dxfId="192" priority="73" operator="containsText" text="❌">
      <formula>NOT(ISERROR(SEARCH(("❌"),(AF16))))</formula>
    </cfRule>
  </conditionalFormatting>
  <conditionalFormatting sqref="AD16">
    <cfRule type="colorScale" priority="74">
      <colorScale>
        <cfvo type="formula" val="0"/>
        <cfvo type="formula" val="6"/>
        <cfvo type="formula" val="11"/>
        <color rgb="FFFFC000"/>
        <color rgb="FFFFFF00"/>
        <color rgb="FFFF0000"/>
      </colorScale>
    </cfRule>
  </conditionalFormatting>
  <conditionalFormatting sqref="I21">
    <cfRule type="cellIs" dxfId="191" priority="75" operator="equal">
      <formula>"Muy Alta"</formula>
    </cfRule>
  </conditionalFormatting>
  <conditionalFormatting sqref="I21">
    <cfRule type="cellIs" dxfId="190" priority="76" operator="equal">
      <formula>"Alta"</formula>
    </cfRule>
  </conditionalFormatting>
  <conditionalFormatting sqref="I21">
    <cfRule type="cellIs" dxfId="189" priority="77" operator="equal">
      <formula>"Media"</formula>
    </cfRule>
  </conditionalFormatting>
  <conditionalFormatting sqref="I21">
    <cfRule type="cellIs" dxfId="188" priority="78" operator="equal">
      <formula>"Baja"</formula>
    </cfRule>
  </conditionalFormatting>
  <conditionalFormatting sqref="I21">
    <cfRule type="cellIs" dxfId="187" priority="79" operator="equal">
      <formula>"Muy Baja"</formula>
    </cfRule>
  </conditionalFormatting>
  <conditionalFormatting sqref="AG21">
    <cfRule type="cellIs" dxfId="186" priority="80" operator="equal">
      <formula>"Catastrófico"</formula>
    </cfRule>
  </conditionalFormatting>
  <conditionalFormatting sqref="AG21">
    <cfRule type="cellIs" dxfId="185" priority="81" operator="equal">
      <formula>"Mayor"</formula>
    </cfRule>
  </conditionalFormatting>
  <conditionalFormatting sqref="AG21">
    <cfRule type="cellIs" dxfId="184" priority="82" operator="equal">
      <formula>"Moderado"</formula>
    </cfRule>
  </conditionalFormatting>
  <conditionalFormatting sqref="AG21">
    <cfRule type="cellIs" dxfId="183" priority="83" operator="equal">
      <formula>"Menor"</formula>
    </cfRule>
  </conditionalFormatting>
  <conditionalFormatting sqref="AG21">
    <cfRule type="cellIs" dxfId="182" priority="84" operator="equal">
      <formula>"Leve"</formula>
    </cfRule>
  </conditionalFormatting>
  <conditionalFormatting sqref="AI21">
    <cfRule type="cellIs" dxfId="181" priority="85" operator="equal">
      <formula>"Extremo"</formula>
    </cfRule>
  </conditionalFormatting>
  <conditionalFormatting sqref="AI21">
    <cfRule type="cellIs" dxfId="180" priority="86" operator="equal">
      <formula>"Alto"</formula>
    </cfRule>
  </conditionalFormatting>
  <conditionalFormatting sqref="AI21">
    <cfRule type="cellIs" dxfId="179" priority="87" operator="equal">
      <formula>"Moderado"</formula>
    </cfRule>
  </conditionalFormatting>
  <conditionalFormatting sqref="AI21">
    <cfRule type="cellIs" dxfId="178" priority="88" operator="equal">
      <formula>"Bajo"</formula>
    </cfRule>
  </conditionalFormatting>
  <conditionalFormatting sqref="AV21:AV22">
    <cfRule type="cellIs" dxfId="177" priority="89" operator="equal">
      <formula>"Catastrófico"</formula>
    </cfRule>
  </conditionalFormatting>
  <conditionalFormatting sqref="AV21:AV22">
    <cfRule type="cellIs" dxfId="176" priority="90" operator="equal">
      <formula>"Mayor"</formula>
    </cfRule>
  </conditionalFormatting>
  <conditionalFormatting sqref="AV21:AV22">
    <cfRule type="cellIs" dxfId="175" priority="91" operator="equal">
      <formula>"Moderado"</formula>
    </cfRule>
  </conditionalFormatting>
  <conditionalFormatting sqref="AV21:AV22">
    <cfRule type="cellIs" dxfId="174" priority="92" operator="equal">
      <formula>"Menor"</formula>
    </cfRule>
  </conditionalFormatting>
  <conditionalFormatting sqref="AV21:AV22">
    <cfRule type="cellIs" dxfId="173" priority="93" operator="equal">
      <formula>"Leve"</formula>
    </cfRule>
  </conditionalFormatting>
  <conditionalFormatting sqref="AX21:AX22">
    <cfRule type="cellIs" dxfId="172" priority="94" operator="equal">
      <formula>"Extremo"</formula>
    </cfRule>
  </conditionalFormatting>
  <conditionalFormatting sqref="AX21:AX22">
    <cfRule type="cellIs" dxfId="171" priority="95" operator="equal">
      <formula>"Alto"</formula>
    </cfRule>
  </conditionalFormatting>
  <conditionalFormatting sqref="AX21:AX22">
    <cfRule type="cellIs" dxfId="170" priority="96" operator="equal">
      <formula>"Moderado"</formula>
    </cfRule>
  </conditionalFormatting>
  <conditionalFormatting sqref="AX21:AX22">
    <cfRule type="cellIs" dxfId="169" priority="97" operator="equal">
      <formula>"Bajo"</formula>
    </cfRule>
  </conditionalFormatting>
  <conditionalFormatting sqref="AF21">
    <cfRule type="containsText" dxfId="168" priority="98" operator="containsText" text="❌">
      <formula>NOT(ISERROR(SEARCH(("❌"),(AF21))))</formula>
    </cfRule>
  </conditionalFormatting>
  <conditionalFormatting sqref="AD21">
    <cfRule type="colorScale" priority="99">
      <colorScale>
        <cfvo type="formula" val="0"/>
        <cfvo type="formula" val="6"/>
        <cfvo type="formula" val="11"/>
        <color rgb="FFFFC000"/>
        <color rgb="FFFFFF00"/>
        <color rgb="FFFF0000"/>
      </colorScale>
    </cfRule>
  </conditionalFormatting>
  <conditionalFormatting sqref="I31">
    <cfRule type="cellIs" dxfId="167" priority="100" operator="equal">
      <formula>"Muy Alta"</formula>
    </cfRule>
  </conditionalFormatting>
  <conditionalFormatting sqref="I31">
    <cfRule type="cellIs" dxfId="166" priority="101" operator="equal">
      <formula>"Alta"</formula>
    </cfRule>
  </conditionalFormatting>
  <conditionalFormatting sqref="I31">
    <cfRule type="cellIs" dxfId="165" priority="102" operator="equal">
      <formula>"Media"</formula>
    </cfRule>
  </conditionalFormatting>
  <conditionalFormatting sqref="I31">
    <cfRule type="cellIs" dxfId="164" priority="103" operator="equal">
      <formula>"Baja"</formula>
    </cfRule>
  </conditionalFormatting>
  <conditionalFormatting sqref="I31">
    <cfRule type="cellIs" dxfId="163" priority="104" operator="equal">
      <formula>"Muy Baja"</formula>
    </cfRule>
  </conditionalFormatting>
  <conditionalFormatting sqref="AG31">
    <cfRule type="cellIs" dxfId="162" priority="105" operator="equal">
      <formula>"Catastrófico"</formula>
    </cfRule>
  </conditionalFormatting>
  <conditionalFormatting sqref="AG31">
    <cfRule type="cellIs" dxfId="161" priority="106" operator="equal">
      <formula>"Mayor"</formula>
    </cfRule>
  </conditionalFormatting>
  <conditionalFormatting sqref="AG31">
    <cfRule type="cellIs" dxfId="160" priority="107" operator="equal">
      <formula>"Moderado"</formula>
    </cfRule>
  </conditionalFormatting>
  <conditionalFormatting sqref="AG31">
    <cfRule type="cellIs" dxfId="159" priority="108" operator="equal">
      <formula>"Menor"</formula>
    </cfRule>
  </conditionalFormatting>
  <conditionalFormatting sqref="AG31">
    <cfRule type="cellIs" dxfId="158" priority="109" operator="equal">
      <formula>"Leve"</formula>
    </cfRule>
  </conditionalFormatting>
  <conditionalFormatting sqref="AI31">
    <cfRule type="cellIs" dxfId="157" priority="110" operator="equal">
      <formula>"Extremo"</formula>
    </cfRule>
  </conditionalFormatting>
  <conditionalFormatting sqref="AI31">
    <cfRule type="cellIs" dxfId="156" priority="111" operator="equal">
      <formula>"Alto"</formula>
    </cfRule>
  </conditionalFormatting>
  <conditionalFormatting sqref="AI31">
    <cfRule type="cellIs" dxfId="155" priority="112" operator="equal">
      <formula>"Moderado"</formula>
    </cfRule>
  </conditionalFormatting>
  <conditionalFormatting sqref="AI31">
    <cfRule type="cellIs" dxfId="154" priority="113" operator="equal">
      <formula>"Bajo"</formula>
    </cfRule>
  </conditionalFormatting>
  <conditionalFormatting sqref="AV31">
    <cfRule type="cellIs" dxfId="153" priority="114" operator="equal">
      <formula>"Catastrófico"</formula>
    </cfRule>
  </conditionalFormatting>
  <conditionalFormatting sqref="AV31">
    <cfRule type="cellIs" dxfId="152" priority="115" operator="equal">
      <formula>"Mayor"</formula>
    </cfRule>
  </conditionalFormatting>
  <conditionalFormatting sqref="AV31">
    <cfRule type="cellIs" dxfId="151" priority="116" operator="equal">
      <formula>"Moderado"</formula>
    </cfRule>
  </conditionalFormatting>
  <conditionalFormatting sqref="AV31">
    <cfRule type="cellIs" dxfId="150" priority="117" operator="equal">
      <formula>"Menor"</formula>
    </cfRule>
  </conditionalFormatting>
  <conditionalFormatting sqref="AV31">
    <cfRule type="cellIs" dxfId="149" priority="118" operator="equal">
      <formula>"Leve"</formula>
    </cfRule>
  </conditionalFormatting>
  <conditionalFormatting sqref="AX31">
    <cfRule type="cellIs" dxfId="148" priority="119" operator="equal">
      <formula>"Extremo"</formula>
    </cfRule>
  </conditionalFormatting>
  <conditionalFormatting sqref="AX31">
    <cfRule type="cellIs" dxfId="147" priority="120" operator="equal">
      <formula>"Alto"</formula>
    </cfRule>
  </conditionalFormatting>
  <conditionalFormatting sqref="AX31">
    <cfRule type="cellIs" dxfId="146" priority="121" operator="equal">
      <formula>"Moderado"</formula>
    </cfRule>
  </conditionalFormatting>
  <conditionalFormatting sqref="AX31">
    <cfRule type="cellIs" dxfId="145" priority="122" operator="equal">
      <formula>"Bajo"</formula>
    </cfRule>
  </conditionalFormatting>
  <conditionalFormatting sqref="AF31">
    <cfRule type="containsText" dxfId="144" priority="123" operator="containsText" text="❌">
      <formula>NOT(ISERROR(SEARCH(("❌"),(AF31))))</formula>
    </cfRule>
  </conditionalFormatting>
  <conditionalFormatting sqref="AD31">
    <cfRule type="colorScale" priority="124">
      <colorScale>
        <cfvo type="formula" val="0"/>
        <cfvo type="formula" val="6"/>
        <cfvo type="formula" val="11"/>
        <color rgb="FFFFC000"/>
        <color rgb="FFFFFF00"/>
        <color rgb="FFFF0000"/>
      </colorScale>
    </cfRule>
  </conditionalFormatting>
  <conditionalFormatting sqref="I28">
    <cfRule type="cellIs" dxfId="143" priority="125" operator="equal">
      <formula>"Muy Alta"</formula>
    </cfRule>
  </conditionalFormatting>
  <conditionalFormatting sqref="I28">
    <cfRule type="cellIs" dxfId="142" priority="126" operator="equal">
      <formula>"Alta"</formula>
    </cfRule>
  </conditionalFormatting>
  <conditionalFormatting sqref="I28">
    <cfRule type="cellIs" dxfId="141" priority="127" operator="equal">
      <formula>"Media"</formula>
    </cfRule>
  </conditionalFormatting>
  <conditionalFormatting sqref="I28">
    <cfRule type="cellIs" dxfId="140" priority="128" operator="equal">
      <formula>"Baja"</formula>
    </cfRule>
  </conditionalFormatting>
  <conditionalFormatting sqref="I28">
    <cfRule type="cellIs" dxfId="139" priority="129" operator="equal">
      <formula>"Muy Baja"</formula>
    </cfRule>
  </conditionalFormatting>
  <conditionalFormatting sqref="AG28">
    <cfRule type="cellIs" dxfId="138" priority="130" operator="equal">
      <formula>"Catastrófico"</formula>
    </cfRule>
  </conditionalFormatting>
  <conditionalFormatting sqref="AG28">
    <cfRule type="cellIs" dxfId="137" priority="131" operator="equal">
      <formula>"Mayor"</formula>
    </cfRule>
  </conditionalFormatting>
  <conditionalFormatting sqref="AG28">
    <cfRule type="cellIs" dxfId="136" priority="132" operator="equal">
      <formula>"Moderado"</formula>
    </cfRule>
  </conditionalFormatting>
  <conditionalFormatting sqref="AG28">
    <cfRule type="cellIs" dxfId="135" priority="133" operator="equal">
      <formula>"Menor"</formula>
    </cfRule>
  </conditionalFormatting>
  <conditionalFormatting sqref="AG28">
    <cfRule type="cellIs" dxfId="134" priority="134" operator="equal">
      <formula>"Leve"</formula>
    </cfRule>
  </conditionalFormatting>
  <conditionalFormatting sqref="AI28">
    <cfRule type="cellIs" dxfId="133" priority="135" operator="equal">
      <formula>"Extremo"</formula>
    </cfRule>
  </conditionalFormatting>
  <conditionalFormatting sqref="AI28">
    <cfRule type="cellIs" dxfId="132" priority="136" operator="equal">
      <formula>"Alto"</formula>
    </cfRule>
  </conditionalFormatting>
  <conditionalFormatting sqref="AI28">
    <cfRule type="cellIs" dxfId="131" priority="137" operator="equal">
      <formula>"Moderado"</formula>
    </cfRule>
  </conditionalFormatting>
  <conditionalFormatting sqref="AI28">
    <cfRule type="cellIs" dxfId="130" priority="138" operator="equal">
      <formula>"Bajo"</formula>
    </cfRule>
  </conditionalFormatting>
  <conditionalFormatting sqref="AV28">
    <cfRule type="cellIs" dxfId="129" priority="139" operator="equal">
      <formula>"Catastrófico"</formula>
    </cfRule>
  </conditionalFormatting>
  <conditionalFormatting sqref="AV28">
    <cfRule type="cellIs" dxfId="128" priority="140" operator="equal">
      <formula>"Mayor"</formula>
    </cfRule>
  </conditionalFormatting>
  <conditionalFormatting sqref="AV28">
    <cfRule type="cellIs" dxfId="127" priority="141" operator="equal">
      <formula>"Moderado"</formula>
    </cfRule>
  </conditionalFormatting>
  <conditionalFormatting sqref="AV28">
    <cfRule type="cellIs" dxfId="126" priority="142" operator="equal">
      <formula>"Menor"</formula>
    </cfRule>
  </conditionalFormatting>
  <conditionalFormatting sqref="AV28">
    <cfRule type="cellIs" dxfId="125" priority="143" operator="equal">
      <formula>"Leve"</formula>
    </cfRule>
  </conditionalFormatting>
  <conditionalFormatting sqref="AX28">
    <cfRule type="cellIs" dxfId="124" priority="144" operator="equal">
      <formula>"Extremo"</formula>
    </cfRule>
  </conditionalFormatting>
  <conditionalFormatting sqref="AX28">
    <cfRule type="cellIs" dxfId="123" priority="145" operator="equal">
      <formula>"Alto"</formula>
    </cfRule>
  </conditionalFormatting>
  <conditionalFormatting sqref="AX28">
    <cfRule type="cellIs" dxfId="122" priority="146" operator="equal">
      <formula>"Moderado"</formula>
    </cfRule>
  </conditionalFormatting>
  <conditionalFormatting sqref="AX28">
    <cfRule type="cellIs" dxfId="121" priority="147" operator="equal">
      <formula>"Bajo"</formula>
    </cfRule>
  </conditionalFormatting>
  <conditionalFormatting sqref="AF28">
    <cfRule type="containsText" dxfId="120" priority="148" operator="containsText" text="❌">
      <formula>NOT(ISERROR(SEARCH(("❌"),(AF28))))</formula>
    </cfRule>
  </conditionalFormatting>
  <conditionalFormatting sqref="AD28">
    <cfRule type="colorScale" priority="149">
      <colorScale>
        <cfvo type="formula" val="0"/>
        <cfvo type="formula" val="6"/>
        <cfvo type="formula" val="11"/>
        <color rgb="FFFFC000"/>
        <color rgb="FFFFFF00"/>
        <color rgb="FFFF0000"/>
      </colorScale>
    </cfRule>
  </conditionalFormatting>
  <conditionalFormatting sqref="I29">
    <cfRule type="cellIs" dxfId="119" priority="150" operator="equal">
      <formula>"Muy Alta"</formula>
    </cfRule>
  </conditionalFormatting>
  <conditionalFormatting sqref="I29">
    <cfRule type="cellIs" dxfId="118" priority="151" operator="equal">
      <formula>"Alta"</formula>
    </cfRule>
  </conditionalFormatting>
  <conditionalFormatting sqref="I29">
    <cfRule type="cellIs" dxfId="117" priority="152" operator="equal">
      <formula>"Media"</formula>
    </cfRule>
  </conditionalFormatting>
  <conditionalFormatting sqref="I29">
    <cfRule type="cellIs" dxfId="116" priority="153" operator="equal">
      <formula>"Baja"</formula>
    </cfRule>
  </conditionalFormatting>
  <conditionalFormatting sqref="I29">
    <cfRule type="cellIs" dxfId="115" priority="154" operator="equal">
      <formula>"Muy Baja"</formula>
    </cfRule>
  </conditionalFormatting>
  <conditionalFormatting sqref="AG29">
    <cfRule type="cellIs" dxfId="114" priority="155" operator="equal">
      <formula>"Catastrófico"</formula>
    </cfRule>
  </conditionalFormatting>
  <conditionalFormatting sqref="AG29">
    <cfRule type="cellIs" dxfId="113" priority="156" operator="equal">
      <formula>"Mayor"</formula>
    </cfRule>
  </conditionalFormatting>
  <conditionalFormatting sqref="AG29">
    <cfRule type="cellIs" dxfId="112" priority="157" operator="equal">
      <formula>"Moderado"</formula>
    </cfRule>
  </conditionalFormatting>
  <conditionalFormatting sqref="AG29">
    <cfRule type="cellIs" dxfId="111" priority="158" operator="equal">
      <formula>"Menor"</formula>
    </cfRule>
  </conditionalFormatting>
  <conditionalFormatting sqref="AG29">
    <cfRule type="cellIs" dxfId="110" priority="159" operator="equal">
      <formula>"Leve"</formula>
    </cfRule>
  </conditionalFormatting>
  <conditionalFormatting sqref="AI29">
    <cfRule type="cellIs" dxfId="109" priority="160" operator="equal">
      <formula>"Extremo"</formula>
    </cfRule>
  </conditionalFormatting>
  <conditionalFormatting sqref="AI29">
    <cfRule type="cellIs" dxfId="108" priority="161" operator="equal">
      <formula>"Alto"</formula>
    </cfRule>
  </conditionalFormatting>
  <conditionalFormatting sqref="AI29">
    <cfRule type="cellIs" dxfId="107" priority="162" operator="equal">
      <formula>"Moderado"</formula>
    </cfRule>
  </conditionalFormatting>
  <conditionalFormatting sqref="AI29">
    <cfRule type="cellIs" dxfId="106" priority="163" operator="equal">
      <formula>"Bajo"</formula>
    </cfRule>
  </conditionalFormatting>
  <conditionalFormatting sqref="AV29">
    <cfRule type="cellIs" dxfId="105" priority="164" operator="equal">
      <formula>"Catastrófico"</formula>
    </cfRule>
  </conditionalFormatting>
  <conditionalFormatting sqref="AV29">
    <cfRule type="cellIs" dxfId="104" priority="165" operator="equal">
      <formula>"Mayor"</formula>
    </cfRule>
  </conditionalFormatting>
  <conditionalFormatting sqref="AV29">
    <cfRule type="cellIs" dxfId="103" priority="166" operator="equal">
      <formula>"Moderado"</formula>
    </cfRule>
  </conditionalFormatting>
  <conditionalFormatting sqref="AV29">
    <cfRule type="cellIs" dxfId="102" priority="167" operator="equal">
      <formula>"Menor"</formula>
    </cfRule>
  </conditionalFormatting>
  <conditionalFormatting sqref="AV29">
    <cfRule type="cellIs" dxfId="101" priority="168" operator="equal">
      <formula>"Leve"</formula>
    </cfRule>
  </conditionalFormatting>
  <conditionalFormatting sqref="AX29">
    <cfRule type="cellIs" dxfId="100" priority="169" operator="equal">
      <formula>"Extremo"</formula>
    </cfRule>
  </conditionalFormatting>
  <conditionalFormatting sqref="AX29">
    <cfRule type="cellIs" dxfId="99" priority="170" operator="equal">
      <formula>"Alto"</formula>
    </cfRule>
  </conditionalFormatting>
  <conditionalFormatting sqref="AX29">
    <cfRule type="cellIs" dxfId="98" priority="171" operator="equal">
      <formula>"Moderado"</formula>
    </cfRule>
  </conditionalFormatting>
  <conditionalFormatting sqref="AX29">
    <cfRule type="cellIs" dxfId="97" priority="172" operator="equal">
      <formula>"Bajo"</formula>
    </cfRule>
  </conditionalFormatting>
  <conditionalFormatting sqref="AF29">
    <cfRule type="containsText" dxfId="96" priority="173" operator="containsText" text="❌">
      <formula>NOT(ISERROR(SEARCH(("❌"),(AF29))))</formula>
    </cfRule>
  </conditionalFormatting>
  <conditionalFormatting sqref="AD29">
    <cfRule type="colorScale" priority="174">
      <colorScale>
        <cfvo type="formula" val="0"/>
        <cfvo type="formula" val="6"/>
        <cfvo type="formula" val="11"/>
        <color rgb="FFFFC000"/>
        <color rgb="FFFFFF00"/>
        <color rgb="FFFF0000"/>
      </colorScale>
    </cfRule>
  </conditionalFormatting>
  <conditionalFormatting sqref="I30">
    <cfRule type="cellIs" dxfId="95" priority="175" operator="equal">
      <formula>"Muy Alta"</formula>
    </cfRule>
  </conditionalFormatting>
  <conditionalFormatting sqref="I30">
    <cfRule type="cellIs" dxfId="94" priority="176" operator="equal">
      <formula>"Alta"</formula>
    </cfRule>
  </conditionalFormatting>
  <conditionalFormatting sqref="I30">
    <cfRule type="cellIs" dxfId="93" priority="177" operator="equal">
      <formula>"Media"</formula>
    </cfRule>
  </conditionalFormatting>
  <conditionalFormatting sqref="I30">
    <cfRule type="cellIs" dxfId="92" priority="178" operator="equal">
      <formula>"Baja"</formula>
    </cfRule>
  </conditionalFormatting>
  <conditionalFormatting sqref="I30">
    <cfRule type="cellIs" dxfId="91" priority="179" operator="equal">
      <formula>"Muy Baja"</formula>
    </cfRule>
  </conditionalFormatting>
  <conditionalFormatting sqref="AG30">
    <cfRule type="cellIs" dxfId="90" priority="180" operator="equal">
      <formula>"Catastrófico"</formula>
    </cfRule>
  </conditionalFormatting>
  <conditionalFormatting sqref="AG30">
    <cfRule type="cellIs" dxfId="89" priority="181" operator="equal">
      <formula>"Mayor"</formula>
    </cfRule>
  </conditionalFormatting>
  <conditionalFormatting sqref="AG30">
    <cfRule type="cellIs" dxfId="88" priority="182" operator="equal">
      <formula>"Moderado"</formula>
    </cfRule>
  </conditionalFormatting>
  <conditionalFormatting sqref="AG30">
    <cfRule type="cellIs" dxfId="87" priority="183" operator="equal">
      <formula>"Menor"</formula>
    </cfRule>
  </conditionalFormatting>
  <conditionalFormatting sqref="AG30">
    <cfRule type="cellIs" dxfId="86" priority="184" operator="equal">
      <formula>"Leve"</formula>
    </cfRule>
  </conditionalFormatting>
  <conditionalFormatting sqref="AI30">
    <cfRule type="cellIs" dxfId="85" priority="185" operator="equal">
      <formula>"Extremo"</formula>
    </cfRule>
  </conditionalFormatting>
  <conditionalFormatting sqref="AI30">
    <cfRule type="cellIs" dxfId="84" priority="186" operator="equal">
      <formula>"Alto"</formula>
    </cfRule>
  </conditionalFormatting>
  <conditionalFormatting sqref="AI30">
    <cfRule type="cellIs" dxfId="83" priority="187" operator="equal">
      <formula>"Moderado"</formula>
    </cfRule>
  </conditionalFormatting>
  <conditionalFormatting sqref="AI30">
    <cfRule type="cellIs" dxfId="82" priority="188" operator="equal">
      <formula>"Bajo"</formula>
    </cfRule>
  </conditionalFormatting>
  <conditionalFormatting sqref="AV30">
    <cfRule type="cellIs" dxfId="81" priority="189" operator="equal">
      <formula>"Catastrófico"</formula>
    </cfRule>
  </conditionalFormatting>
  <conditionalFormatting sqref="AV30">
    <cfRule type="cellIs" dxfId="80" priority="190" operator="equal">
      <formula>"Mayor"</formula>
    </cfRule>
  </conditionalFormatting>
  <conditionalFormatting sqref="AV30">
    <cfRule type="cellIs" dxfId="79" priority="191" operator="equal">
      <formula>"Moderado"</formula>
    </cfRule>
  </conditionalFormatting>
  <conditionalFormatting sqref="AV30">
    <cfRule type="cellIs" dxfId="78" priority="192" operator="equal">
      <formula>"Menor"</formula>
    </cfRule>
  </conditionalFormatting>
  <conditionalFormatting sqref="AV30">
    <cfRule type="cellIs" dxfId="77" priority="193" operator="equal">
      <formula>"Leve"</formula>
    </cfRule>
  </conditionalFormatting>
  <conditionalFormatting sqref="AX30">
    <cfRule type="cellIs" dxfId="76" priority="194" operator="equal">
      <formula>"Extremo"</formula>
    </cfRule>
  </conditionalFormatting>
  <conditionalFormatting sqref="AX30">
    <cfRule type="cellIs" dxfId="75" priority="195" operator="equal">
      <formula>"Alto"</formula>
    </cfRule>
  </conditionalFormatting>
  <conditionalFormatting sqref="AX30">
    <cfRule type="cellIs" dxfId="74" priority="196" operator="equal">
      <formula>"Moderado"</formula>
    </cfRule>
  </conditionalFormatting>
  <conditionalFormatting sqref="AX30">
    <cfRule type="cellIs" dxfId="73" priority="197" operator="equal">
      <formula>"Bajo"</formula>
    </cfRule>
  </conditionalFormatting>
  <conditionalFormatting sqref="AF30">
    <cfRule type="containsText" dxfId="72" priority="198" operator="containsText" text="❌">
      <formula>NOT(ISERROR(SEARCH(("❌"),(AF30))))</formula>
    </cfRule>
  </conditionalFormatting>
  <conditionalFormatting sqref="AD30">
    <cfRule type="colorScale" priority="199">
      <colorScale>
        <cfvo type="formula" val="0"/>
        <cfvo type="formula" val="6"/>
        <cfvo type="formula" val="11"/>
        <color rgb="FFFFC000"/>
        <color rgb="FFFFFF00"/>
        <color rgb="FFFF0000"/>
      </colorScale>
    </cfRule>
  </conditionalFormatting>
  <conditionalFormatting sqref="I23">
    <cfRule type="cellIs" dxfId="71" priority="200" operator="equal">
      <formula>"Muy Alta"</formula>
    </cfRule>
  </conditionalFormatting>
  <conditionalFormatting sqref="I23">
    <cfRule type="cellIs" dxfId="70" priority="201" operator="equal">
      <formula>"Alta"</formula>
    </cfRule>
  </conditionalFormatting>
  <conditionalFormatting sqref="I23">
    <cfRule type="cellIs" dxfId="69" priority="202" operator="equal">
      <formula>"Media"</formula>
    </cfRule>
  </conditionalFormatting>
  <conditionalFormatting sqref="I23">
    <cfRule type="cellIs" dxfId="68" priority="203" operator="equal">
      <formula>"Baja"</formula>
    </cfRule>
  </conditionalFormatting>
  <conditionalFormatting sqref="I23">
    <cfRule type="cellIs" dxfId="67" priority="204" operator="equal">
      <formula>"Muy Baja"</formula>
    </cfRule>
  </conditionalFormatting>
  <conditionalFormatting sqref="AG23">
    <cfRule type="cellIs" dxfId="66" priority="205" operator="equal">
      <formula>"Catastrófico"</formula>
    </cfRule>
  </conditionalFormatting>
  <conditionalFormatting sqref="AG23">
    <cfRule type="cellIs" dxfId="65" priority="206" operator="equal">
      <formula>"Mayor"</formula>
    </cfRule>
  </conditionalFormatting>
  <conditionalFormatting sqref="AG23">
    <cfRule type="cellIs" dxfId="64" priority="207" operator="equal">
      <formula>"Moderado"</formula>
    </cfRule>
  </conditionalFormatting>
  <conditionalFormatting sqref="AG23">
    <cfRule type="cellIs" dxfId="63" priority="208" operator="equal">
      <formula>"Menor"</formula>
    </cfRule>
  </conditionalFormatting>
  <conditionalFormatting sqref="AG23">
    <cfRule type="cellIs" dxfId="62" priority="209" operator="equal">
      <formula>"Leve"</formula>
    </cfRule>
  </conditionalFormatting>
  <conditionalFormatting sqref="AI23">
    <cfRule type="cellIs" dxfId="61" priority="210" operator="equal">
      <formula>"Extremo"</formula>
    </cfRule>
  </conditionalFormatting>
  <conditionalFormatting sqref="AI23">
    <cfRule type="cellIs" dxfId="60" priority="211" operator="equal">
      <formula>"Alto"</formula>
    </cfRule>
  </conditionalFormatting>
  <conditionalFormatting sqref="AI23">
    <cfRule type="cellIs" dxfId="59" priority="212" operator="equal">
      <formula>"Moderado"</formula>
    </cfRule>
  </conditionalFormatting>
  <conditionalFormatting sqref="AI23">
    <cfRule type="cellIs" dxfId="58" priority="213" operator="equal">
      <formula>"Bajo"</formula>
    </cfRule>
  </conditionalFormatting>
  <conditionalFormatting sqref="AV23:AV25">
    <cfRule type="cellIs" dxfId="57" priority="214" operator="equal">
      <formula>"Catastrófico"</formula>
    </cfRule>
  </conditionalFormatting>
  <conditionalFormatting sqref="AV23:AV25">
    <cfRule type="cellIs" dxfId="56" priority="215" operator="equal">
      <formula>"Mayor"</formula>
    </cfRule>
  </conditionalFormatting>
  <conditionalFormatting sqref="AV23:AV25">
    <cfRule type="cellIs" dxfId="55" priority="216" operator="equal">
      <formula>"Moderado"</formula>
    </cfRule>
  </conditionalFormatting>
  <conditionalFormatting sqref="AV23:AV25">
    <cfRule type="cellIs" dxfId="54" priority="217" operator="equal">
      <formula>"Menor"</formula>
    </cfRule>
  </conditionalFormatting>
  <conditionalFormatting sqref="AV23:AV25">
    <cfRule type="cellIs" dxfId="53" priority="218" operator="equal">
      <formula>"Leve"</formula>
    </cfRule>
  </conditionalFormatting>
  <conditionalFormatting sqref="AX23:AX25">
    <cfRule type="cellIs" dxfId="52" priority="219" operator="equal">
      <formula>"Extremo"</formula>
    </cfRule>
  </conditionalFormatting>
  <conditionalFormatting sqref="AX23:AX25">
    <cfRule type="cellIs" dxfId="51" priority="220" operator="equal">
      <formula>"Alto"</formula>
    </cfRule>
  </conditionalFormatting>
  <conditionalFormatting sqref="AX23:AX25">
    <cfRule type="cellIs" dxfId="50" priority="221" operator="equal">
      <formula>"Moderado"</formula>
    </cfRule>
  </conditionalFormatting>
  <conditionalFormatting sqref="AX23:AX25">
    <cfRule type="cellIs" dxfId="49" priority="222" operator="equal">
      <formula>"Bajo"</formula>
    </cfRule>
  </conditionalFormatting>
  <conditionalFormatting sqref="AF23">
    <cfRule type="containsText" dxfId="48" priority="223" operator="containsText" text="❌">
      <formula>NOT(ISERROR(SEARCH(("❌"),(AF23))))</formula>
    </cfRule>
  </conditionalFormatting>
  <conditionalFormatting sqref="AD23:AD25">
    <cfRule type="colorScale" priority="224">
      <colorScale>
        <cfvo type="formula" val="0"/>
        <cfvo type="formula" val="6"/>
        <cfvo type="formula" val="11"/>
        <color rgb="FFFFC000"/>
        <color rgb="FFFFFF00"/>
        <color rgb="FFFF0000"/>
      </colorScale>
    </cfRule>
  </conditionalFormatting>
  <conditionalFormatting sqref="I26">
    <cfRule type="cellIs" dxfId="47" priority="225" operator="equal">
      <formula>"Muy Alta"</formula>
    </cfRule>
  </conditionalFormatting>
  <conditionalFormatting sqref="I26">
    <cfRule type="cellIs" dxfId="46" priority="226" operator="equal">
      <formula>"Alta"</formula>
    </cfRule>
  </conditionalFormatting>
  <conditionalFormatting sqref="I26">
    <cfRule type="cellIs" dxfId="45" priority="227" operator="equal">
      <formula>"Media"</formula>
    </cfRule>
  </conditionalFormatting>
  <conditionalFormatting sqref="I26">
    <cfRule type="cellIs" dxfId="44" priority="228" operator="equal">
      <formula>"Baja"</formula>
    </cfRule>
  </conditionalFormatting>
  <conditionalFormatting sqref="I26">
    <cfRule type="cellIs" dxfId="43" priority="229" operator="equal">
      <formula>"Muy Baja"</formula>
    </cfRule>
  </conditionalFormatting>
  <conditionalFormatting sqref="AG26">
    <cfRule type="cellIs" dxfId="42" priority="230" operator="equal">
      <formula>"Catastrófico"</formula>
    </cfRule>
  </conditionalFormatting>
  <conditionalFormatting sqref="AG26">
    <cfRule type="cellIs" dxfId="41" priority="231" operator="equal">
      <formula>"Mayor"</formula>
    </cfRule>
  </conditionalFormatting>
  <conditionalFormatting sqref="AG26">
    <cfRule type="cellIs" dxfId="40" priority="232" operator="equal">
      <formula>"Moderado"</formula>
    </cfRule>
  </conditionalFormatting>
  <conditionalFormatting sqref="AG26">
    <cfRule type="cellIs" dxfId="39" priority="233" operator="equal">
      <formula>"Menor"</formula>
    </cfRule>
  </conditionalFormatting>
  <conditionalFormatting sqref="AG26">
    <cfRule type="cellIs" dxfId="38" priority="234" operator="equal">
      <formula>"Leve"</formula>
    </cfRule>
  </conditionalFormatting>
  <conditionalFormatting sqref="AI26">
    <cfRule type="cellIs" dxfId="37" priority="235" operator="equal">
      <formula>"Extremo"</formula>
    </cfRule>
  </conditionalFormatting>
  <conditionalFormatting sqref="AI26">
    <cfRule type="cellIs" dxfId="36" priority="236" operator="equal">
      <formula>"Alto"</formula>
    </cfRule>
  </conditionalFormatting>
  <conditionalFormatting sqref="AI26">
    <cfRule type="cellIs" dxfId="35" priority="237" operator="equal">
      <formula>"Moderado"</formula>
    </cfRule>
  </conditionalFormatting>
  <conditionalFormatting sqref="AI26">
    <cfRule type="cellIs" dxfId="34" priority="238" operator="equal">
      <formula>"Bajo"</formula>
    </cfRule>
  </conditionalFormatting>
  <conditionalFormatting sqref="AV26:AV27">
    <cfRule type="cellIs" dxfId="33" priority="239" operator="equal">
      <formula>"Catastrófico"</formula>
    </cfRule>
  </conditionalFormatting>
  <conditionalFormatting sqref="AV26:AV27">
    <cfRule type="cellIs" dxfId="32" priority="240" operator="equal">
      <formula>"Mayor"</formula>
    </cfRule>
  </conditionalFormatting>
  <conditionalFormatting sqref="AV26:AV27">
    <cfRule type="cellIs" dxfId="31" priority="241" operator="equal">
      <formula>"Moderado"</formula>
    </cfRule>
  </conditionalFormatting>
  <conditionalFormatting sqref="AV26:AV27">
    <cfRule type="cellIs" dxfId="30" priority="242" operator="equal">
      <formula>"Menor"</formula>
    </cfRule>
  </conditionalFormatting>
  <conditionalFormatting sqref="AV26:AV27">
    <cfRule type="cellIs" dxfId="29" priority="243" operator="equal">
      <formula>"Leve"</formula>
    </cfRule>
  </conditionalFormatting>
  <conditionalFormatting sqref="AX26:AX27">
    <cfRule type="cellIs" dxfId="28" priority="244" operator="equal">
      <formula>"Extremo"</formula>
    </cfRule>
  </conditionalFormatting>
  <conditionalFormatting sqref="AX26:AX27">
    <cfRule type="cellIs" dxfId="27" priority="245" operator="equal">
      <formula>"Alto"</formula>
    </cfRule>
  </conditionalFormatting>
  <conditionalFormatting sqref="AX26:AX27">
    <cfRule type="cellIs" dxfId="26" priority="246" operator="equal">
      <formula>"Moderado"</formula>
    </cfRule>
  </conditionalFormatting>
  <conditionalFormatting sqref="AX26:AX27">
    <cfRule type="cellIs" dxfId="25" priority="247" operator="equal">
      <formula>"Bajo"</formula>
    </cfRule>
  </conditionalFormatting>
  <conditionalFormatting sqref="AF26">
    <cfRule type="containsText" dxfId="24" priority="248" operator="containsText" text="❌">
      <formula>NOT(ISERROR(SEARCH(("❌"),(AF26))))</formula>
    </cfRule>
  </conditionalFormatting>
  <conditionalFormatting sqref="AD26">
    <cfRule type="colorScale" priority="249">
      <colorScale>
        <cfvo type="formula" val="0"/>
        <cfvo type="formula" val="6"/>
        <cfvo type="formula" val="11"/>
        <color rgb="FFFFC000"/>
        <color rgb="FFFFFF00"/>
        <color rgb="FFFF0000"/>
      </colorScale>
    </cfRule>
  </conditionalFormatting>
  <conditionalFormatting sqref="I32">
    <cfRule type="cellIs" dxfId="23" priority="250" operator="equal">
      <formula>"Muy Alta"</formula>
    </cfRule>
  </conditionalFormatting>
  <conditionalFormatting sqref="I32">
    <cfRule type="cellIs" dxfId="22" priority="251" operator="equal">
      <formula>"Alta"</formula>
    </cfRule>
  </conditionalFormatting>
  <conditionalFormatting sqref="I32">
    <cfRule type="cellIs" dxfId="21" priority="252" operator="equal">
      <formula>"Media"</formula>
    </cfRule>
  </conditionalFormatting>
  <conditionalFormatting sqref="I32">
    <cfRule type="cellIs" dxfId="20" priority="253" operator="equal">
      <formula>"Baja"</formula>
    </cfRule>
  </conditionalFormatting>
  <conditionalFormatting sqref="I32">
    <cfRule type="cellIs" dxfId="19" priority="254" operator="equal">
      <formula>"Muy Baja"</formula>
    </cfRule>
  </conditionalFormatting>
  <conditionalFormatting sqref="AG32">
    <cfRule type="cellIs" dxfId="18" priority="255" operator="equal">
      <formula>"Catastrófico"</formula>
    </cfRule>
  </conditionalFormatting>
  <conditionalFormatting sqref="AG32">
    <cfRule type="cellIs" dxfId="17" priority="256" operator="equal">
      <formula>"Mayor"</formula>
    </cfRule>
  </conditionalFormatting>
  <conditionalFormatting sqref="AG32">
    <cfRule type="cellIs" dxfId="16" priority="257" operator="equal">
      <formula>"Moderado"</formula>
    </cfRule>
  </conditionalFormatting>
  <conditionalFormatting sqref="AG32">
    <cfRule type="cellIs" dxfId="15" priority="258" operator="equal">
      <formula>"Menor"</formula>
    </cfRule>
  </conditionalFormatting>
  <conditionalFormatting sqref="AG32">
    <cfRule type="cellIs" dxfId="14" priority="259" operator="equal">
      <formula>"Leve"</formula>
    </cfRule>
  </conditionalFormatting>
  <conditionalFormatting sqref="AI32">
    <cfRule type="cellIs" dxfId="13" priority="260" operator="equal">
      <formula>"Extremo"</formula>
    </cfRule>
  </conditionalFormatting>
  <conditionalFormatting sqref="AI32">
    <cfRule type="cellIs" dxfId="12" priority="261" operator="equal">
      <formula>"Alto"</formula>
    </cfRule>
  </conditionalFormatting>
  <conditionalFormatting sqref="AI32">
    <cfRule type="cellIs" dxfId="11" priority="262" operator="equal">
      <formula>"Moderado"</formula>
    </cfRule>
  </conditionalFormatting>
  <conditionalFormatting sqref="AI32">
    <cfRule type="cellIs" dxfId="10" priority="263" operator="equal">
      <formula>"Bajo"</formula>
    </cfRule>
  </conditionalFormatting>
  <conditionalFormatting sqref="AV32:AV33">
    <cfRule type="cellIs" dxfId="9" priority="264" operator="equal">
      <formula>"Catastrófico"</formula>
    </cfRule>
  </conditionalFormatting>
  <conditionalFormatting sqref="AV32:AV33">
    <cfRule type="cellIs" dxfId="8" priority="265" operator="equal">
      <formula>"Mayor"</formula>
    </cfRule>
  </conditionalFormatting>
  <conditionalFormatting sqref="AV32:AV33">
    <cfRule type="cellIs" dxfId="7" priority="266" operator="equal">
      <formula>"Moderado"</formula>
    </cfRule>
  </conditionalFormatting>
  <conditionalFormatting sqref="AV32:AV33">
    <cfRule type="cellIs" dxfId="6" priority="267" operator="equal">
      <formula>"Menor"</formula>
    </cfRule>
  </conditionalFormatting>
  <conditionalFormatting sqref="AV32:AV33">
    <cfRule type="cellIs" dxfId="5" priority="268" operator="equal">
      <formula>"Leve"</formula>
    </cfRule>
  </conditionalFormatting>
  <conditionalFormatting sqref="AX32:AX33">
    <cfRule type="cellIs" dxfId="4" priority="269" operator="equal">
      <formula>"Extremo"</formula>
    </cfRule>
  </conditionalFormatting>
  <conditionalFormatting sqref="AX32:AX33">
    <cfRule type="cellIs" dxfId="3" priority="270" operator="equal">
      <formula>"Alto"</formula>
    </cfRule>
  </conditionalFormatting>
  <conditionalFormatting sqref="AX32:AX33">
    <cfRule type="cellIs" dxfId="2" priority="271" operator="equal">
      <formula>"Moderado"</formula>
    </cfRule>
  </conditionalFormatting>
  <conditionalFormatting sqref="AX32:AX33">
    <cfRule type="cellIs" dxfId="1" priority="272" operator="equal">
      <formula>"Bajo"</formula>
    </cfRule>
  </conditionalFormatting>
  <conditionalFormatting sqref="AF32">
    <cfRule type="containsText" dxfId="0" priority="273" operator="containsText" text="❌">
      <formula>NOT(ISERROR(SEARCH(("❌"),(AF32))))</formula>
    </cfRule>
  </conditionalFormatting>
  <conditionalFormatting sqref="AD32">
    <cfRule type="colorScale" priority="274">
      <colorScale>
        <cfvo type="formula" val="0"/>
        <cfvo type="formula" val="6"/>
        <cfvo type="formula" val="11"/>
        <color rgb="FFFFC000"/>
        <color rgb="FFFFFF00"/>
        <color rgb="FFFF0000"/>
      </colorScale>
    </cfRule>
  </conditionalFormatting>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Z1000"/>
  <sheetViews>
    <sheetView workbookViewId="0"/>
  </sheetViews>
  <sheetFormatPr baseColWidth="10" defaultColWidth="14.42578125" defaultRowHeight="15" customHeight="1"/>
  <cols>
    <col min="1" max="1" width="10.7109375" customWidth="1"/>
    <col min="2" max="2" width="40.42578125" customWidth="1"/>
    <col min="3" max="3" width="74.85546875" customWidth="1"/>
    <col min="4" max="4" width="135" customWidth="1"/>
    <col min="5" max="5" width="144.7109375" customWidth="1"/>
    <col min="6" max="26" width="10.7109375" customWidth="1"/>
  </cols>
  <sheetData>
    <row r="1" spans="1:26" ht="33.75">
      <c r="A1" s="159"/>
      <c r="B1" s="285" t="s">
        <v>459</v>
      </c>
      <c r="C1" s="216"/>
      <c r="D1" s="216"/>
      <c r="E1" s="159"/>
      <c r="F1" s="159"/>
      <c r="G1" s="159"/>
      <c r="H1" s="159"/>
      <c r="I1" s="159"/>
      <c r="J1" s="159"/>
      <c r="K1" s="159"/>
      <c r="L1" s="159"/>
      <c r="M1" s="159"/>
      <c r="N1" s="159"/>
      <c r="O1" s="159"/>
      <c r="P1" s="159"/>
      <c r="Q1" s="159"/>
      <c r="R1" s="159"/>
      <c r="S1" s="159"/>
      <c r="T1" s="159"/>
      <c r="U1" s="159"/>
    </row>
    <row r="2" spans="1:26">
      <c r="A2" s="159"/>
      <c r="B2" s="159"/>
      <c r="C2" s="159"/>
      <c r="D2" s="159"/>
      <c r="E2" s="159"/>
      <c r="F2" s="159"/>
      <c r="G2" s="159"/>
      <c r="H2" s="159"/>
      <c r="I2" s="159"/>
      <c r="J2" s="159"/>
      <c r="K2" s="159"/>
      <c r="L2" s="159"/>
      <c r="M2" s="159"/>
      <c r="N2" s="159"/>
      <c r="O2" s="159"/>
      <c r="P2" s="159"/>
      <c r="Q2" s="159"/>
      <c r="R2" s="159"/>
      <c r="S2" s="159"/>
      <c r="T2" s="159"/>
      <c r="U2" s="159"/>
    </row>
    <row r="3" spans="1:26" ht="30">
      <c r="A3" s="159"/>
      <c r="B3" s="160"/>
      <c r="C3" s="161" t="s">
        <v>460</v>
      </c>
      <c r="D3" s="161" t="s">
        <v>461</v>
      </c>
      <c r="E3" s="159"/>
      <c r="F3" s="159"/>
      <c r="G3" s="159"/>
      <c r="H3" s="159"/>
      <c r="I3" s="159"/>
      <c r="J3" s="159"/>
      <c r="K3" s="159"/>
      <c r="L3" s="159"/>
      <c r="M3" s="159"/>
      <c r="N3" s="159"/>
      <c r="O3" s="159"/>
      <c r="P3" s="159"/>
      <c r="Q3" s="159"/>
      <c r="R3" s="159"/>
      <c r="S3" s="159"/>
      <c r="T3" s="159"/>
      <c r="U3" s="159"/>
    </row>
    <row r="4" spans="1:26" ht="33.75">
      <c r="A4" s="162" t="s">
        <v>462</v>
      </c>
      <c r="B4" s="163" t="s">
        <v>463</v>
      </c>
      <c r="C4" s="164" t="s">
        <v>464</v>
      </c>
      <c r="D4" s="165" t="s">
        <v>465</v>
      </c>
      <c r="E4" s="159"/>
      <c r="F4" s="159"/>
      <c r="G4" s="159"/>
      <c r="H4" s="159"/>
      <c r="I4" s="159"/>
      <c r="J4" s="159"/>
      <c r="K4" s="159"/>
      <c r="L4" s="159"/>
      <c r="M4" s="159"/>
      <c r="N4" s="159"/>
      <c r="O4" s="159"/>
      <c r="P4" s="159"/>
      <c r="Q4" s="159"/>
      <c r="R4" s="159"/>
      <c r="S4" s="159"/>
      <c r="T4" s="159"/>
      <c r="U4" s="159"/>
    </row>
    <row r="5" spans="1:26" ht="67.5">
      <c r="A5" s="162" t="s">
        <v>466</v>
      </c>
      <c r="B5" s="166" t="s">
        <v>467</v>
      </c>
      <c r="C5" s="167" t="s">
        <v>468</v>
      </c>
      <c r="D5" s="168" t="s">
        <v>469</v>
      </c>
      <c r="E5" s="159"/>
      <c r="F5" s="159"/>
      <c r="G5" s="159"/>
      <c r="H5" s="159"/>
      <c r="I5" s="159"/>
      <c r="J5" s="159"/>
      <c r="K5" s="159"/>
      <c r="L5" s="159"/>
      <c r="M5" s="159"/>
      <c r="N5" s="159"/>
      <c r="O5" s="159"/>
      <c r="P5" s="159"/>
      <c r="Q5" s="159"/>
      <c r="R5" s="159"/>
      <c r="S5" s="159"/>
      <c r="T5" s="159"/>
      <c r="U5" s="159"/>
    </row>
    <row r="6" spans="1:26" ht="67.5">
      <c r="A6" s="162" t="s">
        <v>182</v>
      </c>
      <c r="B6" s="169" t="s">
        <v>470</v>
      </c>
      <c r="C6" s="167" t="s">
        <v>471</v>
      </c>
      <c r="D6" s="168" t="s">
        <v>472</v>
      </c>
      <c r="E6" s="159"/>
      <c r="F6" s="159"/>
      <c r="G6" s="159"/>
      <c r="H6" s="159"/>
      <c r="I6" s="159"/>
      <c r="J6" s="159"/>
      <c r="K6" s="159"/>
      <c r="L6" s="159"/>
      <c r="M6" s="159"/>
      <c r="N6" s="159"/>
      <c r="O6" s="159"/>
      <c r="P6" s="159"/>
      <c r="Q6" s="159"/>
      <c r="R6" s="159"/>
      <c r="S6" s="159"/>
      <c r="T6" s="159"/>
      <c r="U6" s="159"/>
    </row>
    <row r="7" spans="1:26" ht="101.25">
      <c r="A7" s="162" t="s">
        <v>473</v>
      </c>
      <c r="B7" s="170" t="s">
        <v>474</v>
      </c>
      <c r="C7" s="167" t="s">
        <v>475</v>
      </c>
      <c r="D7" s="168" t="s">
        <v>476</v>
      </c>
      <c r="E7" s="159"/>
      <c r="F7" s="159"/>
      <c r="G7" s="159"/>
      <c r="H7" s="159"/>
      <c r="I7" s="159"/>
      <c r="J7" s="159"/>
      <c r="K7" s="159"/>
      <c r="L7" s="159"/>
      <c r="M7" s="159"/>
      <c r="N7" s="159"/>
      <c r="O7" s="159"/>
      <c r="P7" s="159"/>
      <c r="Q7" s="159"/>
      <c r="R7" s="159"/>
      <c r="S7" s="159"/>
      <c r="T7" s="159"/>
      <c r="U7" s="159"/>
    </row>
    <row r="8" spans="1:26" ht="67.5">
      <c r="A8" s="162" t="s">
        <v>477</v>
      </c>
      <c r="B8" s="171" t="s">
        <v>478</v>
      </c>
      <c r="C8" s="167" t="s">
        <v>479</v>
      </c>
      <c r="D8" s="168" t="s">
        <v>480</v>
      </c>
      <c r="E8" s="159"/>
      <c r="F8" s="159"/>
      <c r="G8" s="159"/>
      <c r="H8" s="159"/>
      <c r="I8" s="159"/>
      <c r="J8" s="159"/>
      <c r="K8" s="159"/>
      <c r="L8" s="159"/>
      <c r="M8" s="159"/>
      <c r="N8" s="159"/>
      <c r="O8" s="159"/>
      <c r="P8" s="159"/>
      <c r="Q8" s="159"/>
      <c r="R8" s="159"/>
      <c r="S8" s="159"/>
      <c r="T8" s="159"/>
      <c r="U8" s="159"/>
    </row>
    <row r="9" spans="1:26" ht="20.25">
      <c r="A9" s="159"/>
      <c r="B9" s="159"/>
      <c r="C9" s="172"/>
      <c r="D9" s="172"/>
      <c r="E9" s="159"/>
      <c r="F9" s="159"/>
      <c r="G9" s="159"/>
      <c r="H9" s="159"/>
      <c r="I9" s="159"/>
      <c r="J9" s="159"/>
      <c r="K9" s="159"/>
      <c r="L9" s="159"/>
      <c r="M9" s="159"/>
      <c r="N9" s="159"/>
      <c r="O9" s="159"/>
      <c r="P9" s="159"/>
      <c r="Q9" s="159"/>
      <c r="R9" s="159"/>
      <c r="S9" s="159"/>
      <c r="T9" s="159"/>
      <c r="U9" s="159"/>
      <c r="V9" s="1"/>
      <c r="W9" s="1"/>
      <c r="X9" s="1"/>
      <c r="Y9" s="1"/>
      <c r="Z9" s="1"/>
    </row>
    <row r="10" spans="1:26" ht="20.25">
      <c r="A10" s="159"/>
      <c r="B10" s="1"/>
      <c r="C10" s="173"/>
      <c r="D10" s="173"/>
      <c r="E10" s="1"/>
      <c r="F10" s="1"/>
      <c r="G10" s="1"/>
      <c r="H10" s="1"/>
      <c r="I10" s="1"/>
      <c r="J10" s="1"/>
      <c r="K10" s="1"/>
      <c r="L10" s="1"/>
      <c r="M10" s="1"/>
      <c r="N10" s="1"/>
      <c r="O10" s="1"/>
      <c r="P10" s="1"/>
      <c r="Q10" s="1"/>
      <c r="R10" s="1"/>
      <c r="S10" s="1"/>
      <c r="T10" s="1"/>
      <c r="U10" s="1"/>
      <c r="V10" s="1"/>
      <c r="W10" s="1"/>
      <c r="X10" s="1"/>
      <c r="Y10" s="1"/>
      <c r="Z10" s="1"/>
    </row>
    <row r="11" spans="1:26">
      <c r="A11" s="159"/>
      <c r="B11" s="159" t="s">
        <v>481</v>
      </c>
      <c r="C11" s="159" t="s">
        <v>242</v>
      </c>
      <c r="D11" s="159" t="s">
        <v>414</v>
      </c>
      <c r="E11" s="1"/>
      <c r="F11" s="1"/>
      <c r="G11" s="1"/>
      <c r="H11" s="1"/>
      <c r="I11" s="1"/>
      <c r="J11" s="1"/>
      <c r="K11" s="1"/>
      <c r="L11" s="1"/>
      <c r="M11" s="1"/>
      <c r="N11" s="1"/>
      <c r="O11" s="1"/>
      <c r="P11" s="1"/>
      <c r="Q11" s="1"/>
      <c r="R11" s="1"/>
      <c r="S11" s="1"/>
      <c r="T11" s="1"/>
      <c r="U11" s="1"/>
      <c r="V11" s="1"/>
      <c r="W11" s="1"/>
      <c r="X11" s="1"/>
      <c r="Y11" s="1"/>
      <c r="Z11" s="1"/>
    </row>
    <row r="12" spans="1:26">
      <c r="A12" s="159"/>
      <c r="B12" s="159" t="s">
        <v>482</v>
      </c>
      <c r="C12" s="159" t="s">
        <v>458</v>
      </c>
      <c r="D12" s="159" t="s">
        <v>404</v>
      </c>
      <c r="E12" s="1"/>
      <c r="F12" s="1"/>
      <c r="G12" s="1"/>
      <c r="H12" s="1"/>
      <c r="I12" s="1"/>
      <c r="J12" s="1"/>
      <c r="K12" s="1"/>
      <c r="L12" s="1"/>
      <c r="M12" s="1"/>
      <c r="N12" s="1"/>
      <c r="O12" s="1"/>
      <c r="P12" s="1"/>
      <c r="Q12" s="1"/>
      <c r="R12" s="1"/>
      <c r="S12" s="1"/>
      <c r="T12" s="1"/>
      <c r="U12" s="1"/>
      <c r="V12" s="1"/>
      <c r="W12" s="1"/>
      <c r="X12" s="1"/>
      <c r="Y12" s="1"/>
      <c r="Z12" s="1"/>
    </row>
    <row r="13" spans="1:26">
      <c r="A13" s="159"/>
      <c r="B13" s="159"/>
      <c r="C13" s="159" t="s">
        <v>276</v>
      </c>
      <c r="D13" s="159" t="s">
        <v>92</v>
      </c>
      <c r="E13" s="1"/>
      <c r="F13" s="1"/>
      <c r="G13" s="1"/>
      <c r="H13" s="1"/>
      <c r="I13" s="1"/>
      <c r="J13" s="1"/>
      <c r="K13" s="1"/>
      <c r="L13" s="1"/>
      <c r="M13" s="1"/>
      <c r="N13" s="1"/>
      <c r="O13" s="1"/>
      <c r="P13" s="1"/>
      <c r="Q13" s="1"/>
      <c r="R13" s="1"/>
      <c r="S13" s="1"/>
      <c r="T13" s="1"/>
      <c r="U13" s="1"/>
      <c r="V13" s="1"/>
      <c r="W13" s="1"/>
      <c r="X13" s="1"/>
      <c r="Y13" s="1"/>
      <c r="Z13" s="1"/>
    </row>
    <row r="14" spans="1:26">
      <c r="A14" s="159"/>
      <c r="B14" s="159"/>
      <c r="C14" s="159" t="s">
        <v>181</v>
      </c>
      <c r="D14" s="159" t="s">
        <v>207</v>
      </c>
      <c r="E14" s="1"/>
      <c r="F14" s="1"/>
      <c r="G14" s="1"/>
      <c r="H14" s="1"/>
      <c r="I14" s="1"/>
      <c r="J14" s="1"/>
      <c r="K14" s="1"/>
      <c r="L14" s="1"/>
      <c r="M14" s="1"/>
      <c r="N14" s="1"/>
      <c r="O14" s="1"/>
      <c r="P14" s="1"/>
      <c r="Q14" s="1"/>
      <c r="R14" s="1"/>
      <c r="S14" s="1"/>
      <c r="T14" s="1"/>
      <c r="U14" s="1"/>
      <c r="V14" s="1"/>
      <c r="W14" s="1"/>
      <c r="X14" s="1"/>
      <c r="Y14" s="1"/>
      <c r="Z14" s="1"/>
    </row>
    <row r="15" spans="1:26">
      <c r="A15" s="159"/>
      <c r="B15" s="159"/>
      <c r="C15" s="159" t="s">
        <v>483</v>
      </c>
      <c r="D15" s="159" t="s">
        <v>484</v>
      </c>
      <c r="E15" s="1"/>
      <c r="F15" s="1"/>
      <c r="G15" s="1"/>
      <c r="H15" s="1"/>
      <c r="I15" s="1"/>
      <c r="J15" s="1"/>
      <c r="K15" s="1"/>
      <c r="L15" s="1"/>
      <c r="M15" s="1"/>
      <c r="N15" s="1"/>
      <c r="O15" s="1"/>
      <c r="P15" s="1"/>
      <c r="Q15" s="1"/>
      <c r="R15" s="1"/>
      <c r="S15" s="1"/>
      <c r="T15" s="1"/>
      <c r="U15" s="1"/>
      <c r="V15" s="1"/>
      <c r="W15" s="1"/>
      <c r="X15" s="1"/>
      <c r="Y15" s="1"/>
      <c r="Z15" s="1"/>
    </row>
    <row r="16" spans="1:26" ht="20.25">
      <c r="A16" s="159"/>
      <c r="B16" s="1"/>
      <c r="C16" s="173"/>
      <c r="D16" s="173"/>
      <c r="E16" s="1"/>
      <c r="F16" s="1"/>
      <c r="G16" s="1"/>
      <c r="H16" s="1"/>
      <c r="I16" s="1"/>
      <c r="J16" s="1"/>
      <c r="K16" s="1"/>
      <c r="L16" s="1"/>
      <c r="M16" s="1"/>
      <c r="N16" s="1"/>
      <c r="O16" s="1"/>
      <c r="P16" s="1"/>
      <c r="Q16" s="1"/>
      <c r="R16" s="1"/>
      <c r="S16" s="1"/>
      <c r="T16" s="1"/>
      <c r="U16" s="1"/>
      <c r="V16" s="1"/>
      <c r="W16" s="1"/>
      <c r="X16" s="1"/>
      <c r="Y16" s="1"/>
      <c r="Z16" s="1"/>
    </row>
    <row r="17" spans="1:26" ht="20.25">
      <c r="A17" s="159"/>
      <c r="B17" s="1"/>
      <c r="C17" s="173"/>
      <c r="D17" s="173"/>
      <c r="E17" s="1"/>
      <c r="F17" s="1"/>
      <c r="G17" s="1"/>
      <c r="H17" s="1"/>
      <c r="I17" s="1"/>
      <c r="J17" s="1"/>
      <c r="K17" s="1"/>
      <c r="L17" s="1"/>
      <c r="M17" s="1"/>
      <c r="N17" s="1"/>
      <c r="O17" s="1"/>
      <c r="P17" s="1"/>
      <c r="Q17" s="1"/>
      <c r="R17" s="1"/>
      <c r="S17" s="1"/>
      <c r="T17" s="1"/>
      <c r="U17" s="1"/>
      <c r="V17" s="1"/>
      <c r="W17" s="1"/>
      <c r="X17" s="1"/>
      <c r="Y17" s="1"/>
      <c r="Z17" s="1"/>
    </row>
    <row r="18" spans="1:26" ht="20.25">
      <c r="A18" s="159"/>
      <c r="B18" s="1"/>
      <c r="C18" s="173"/>
      <c r="D18" s="173"/>
      <c r="E18" s="1"/>
      <c r="F18" s="1"/>
      <c r="G18" s="1"/>
      <c r="H18" s="1"/>
      <c r="I18" s="1"/>
      <c r="J18" s="1"/>
      <c r="K18" s="1"/>
      <c r="L18" s="1"/>
      <c r="M18" s="1"/>
      <c r="N18" s="1"/>
      <c r="O18" s="1"/>
      <c r="P18" s="1"/>
      <c r="Q18" s="1"/>
      <c r="R18" s="1"/>
      <c r="S18" s="1"/>
      <c r="T18" s="1"/>
      <c r="U18" s="1"/>
      <c r="V18" s="1"/>
      <c r="W18" s="1"/>
      <c r="X18" s="1"/>
      <c r="Y18" s="1"/>
      <c r="Z18" s="1"/>
    </row>
    <row r="19" spans="1:26" ht="20.25">
      <c r="A19" s="162"/>
      <c r="B19" s="174"/>
      <c r="C19" s="175"/>
      <c r="D19" s="175"/>
    </row>
    <row r="20" spans="1:26" ht="20.25">
      <c r="A20" s="162"/>
      <c r="B20" s="174"/>
      <c r="C20" s="175"/>
      <c r="D20" s="175"/>
    </row>
    <row r="21" spans="1:26" ht="15.75" customHeight="1">
      <c r="A21" s="162"/>
      <c r="B21" s="174"/>
      <c r="C21" s="175"/>
      <c r="D21" s="175"/>
    </row>
    <row r="22" spans="1:26" ht="15.75" customHeight="1">
      <c r="A22" s="162"/>
      <c r="B22" s="174"/>
      <c r="C22" s="175"/>
      <c r="D22" s="175"/>
    </row>
    <row r="23" spans="1:26" ht="15.75" customHeight="1">
      <c r="A23" s="162"/>
      <c r="B23" s="174"/>
      <c r="C23" s="175"/>
      <c r="D23" s="175"/>
    </row>
    <row r="24" spans="1:26" ht="15.75" customHeight="1">
      <c r="A24" s="162"/>
      <c r="B24" s="174"/>
      <c r="C24" s="175"/>
      <c r="D24" s="175"/>
    </row>
    <row r="25" spans="1:26" ht="15.75" customHeight="1">
      <c r="A25" s="162"/>
      <c r="B25" s="174"/>
      <c r="C25" s="175"/>
      <c r="D25" s="175"/>
    </row>
    <row r="26" spans="1:26" ht="15.75" customHeight="1">
      <c r="A26" s="162"/>
      <c r="B26" s="174"/>
      <c r="C26" s="175"/>
      <c r="D26" s="175"/>
    </row>
    <row r="27" spans="1:26" ht="15.75" customHeight="1">
      <c r="A27" s="162"/>
      <c r="B27" s="174"/>
      <c r="C27" s="175"/>
      <c r="D27" s="175"/>
    </row>
    <row r="28" spans="1:26" ht="15.75" customHeight="1">
      <c r="A28" s="162"/>
      <c r="B28" s="174"/>
      <c r="C28" s="175"/>
      <c r="D28" s="175"/>
    </row>
    <row r="29" spans="1:26" ht="15.75" customHeight="1">
      <c r="A29" s="162"/>
      <c r="B29" s="174"/>
      <c r="C29" s="175"/>
      <c r="D29" s="175"/>
    </row>
    <row r="30" spans="1:26" ht="15.75" customHeight="1">
      <c r="A30" s="162"/>
      <c r="B30" s="174"/>
      <c r="C30" s="175"/>
      <c r="D30" s="175"/>
    </row>
    <row r="31" spans="1:26" ht="15.75" customHeight="1">
      <c r="A31" s="162"/>
      <c r="B31" s="174"/>
      <c r="C31" s="175"/>
      <c r="D31" s="175"/>
    </row>
    <row r="32" spans="1:26" ht="15.75" customHeight="1">
      <c r="A32" s="162"/>
      <c r="B32" s="174"/>
      <c r="C32" s="175"/>
      <c r="D32" s="175"/>
    </row>
    <row r="33" spans="1:4" ht="15.75" customHeight="1">
      <c r="A33" s="162"/>
      <c r="B33" s="174"/>
      <c r="C33" s="175"/>
      <c r="D33" s="175"/>
    </row>
    <row r="34" spans="1:4" ht="15.75" customHeight="1">
      <c r="A34" s="162"/>
      <c r="B34" s="174"/>
      <c r="C34" s="175"/>
      <c r="D34" s="175"/>
    </row>
    <row r="35" spans="1:4" ht="15.75" customHeight="1">
      <c r="A35" s="162"/>
      <c r="B35" s="174"/>
      <c r="C35" s="175"/>
      <c r="D35" s="175"/>
    </row>
    <row r="36" spans="1:4" ht="15.75" customHeight="1">
      <c r="A36" s="162"/>
      <c r="B36" s="174"/>
      <c r="C36" s="175"/>
      <c r="D36" s="175"/>
    </row>
    <row r="37" spans="1:4" ht="15.75" customHeight="1">
      <c r="A37" s="162"/>
      <c r="B37" s="174"/>
      <c r="C37" s="175"/>
      <c r="D37" s="175"/>
    </row>
    <row r="38" spans="1:4" ht="15.75" customHeight="1">
      <c r="A38" s="162"/>
      <c r="B38" s="174"/>
      <c r="C38" s="175"/>
      <c r="D38" s="175"/>
    </row>
    <row r="39" spans="1:4" ht="15.75" customHeight="1">
      <c r="A39" s="162"/>
      <c r="B39" s="174"/>
      <c r="C39" s="175"/>
      <c r="D39" s="175"/>
    </row>
    <row r="40" spans="1:4" ht="15.75" customHeight="1">
      <c r="A40" s="162"/>
      <c r="B40" s="174"/>
      <c r="C40" s="175"/>
      <c r="D40" s="175"/>
    </row>
    <row r="41" spans="1:4" ht="15.75" customHeight="1">
      <c r="A41" s="162"/>
      <c r="B41" s="174"/>
      <c r="C41" s="175"/>
      <c r="D41" s="175"/>
    </row>
    <row r="42" spans="1:4" ht="15.75" customHeight="1">
      <c r="A42" s="162"/>
      <c r="B42" s="174"/>
      <c r="C42" s="175"/>
      <c r="D42" s="175"/>
    </row>
    <row r="43" spans="1:4" ht="15.75" customHeight="1">
      <c r="A43" s="162"/>
      <c r="B43" s="174"/>
      <c r="C43" s="175"/>
      <c r="D43" s="175"/>
    </row>
    <row r="44" spans="1:4" ht="15.75" customHeight="1">
      <c r="A44" s="162"/>
      <c r="B44" s="174"/>
      <c r="C44" s="175"/>
      <c r="D44" s="175"/>
    </row>
    <row r="45" spans="1:4" ht="15.75" customHeight="1">
      <c r="A45" s="162"/>
      <c r="B45" s="174"/>
      <c r="C45" s="175"/>
      <c r="D45" s="175"/>
    </row>
    <row r="46" spans="1:4" ht="15.75" customHeight="1">
      <c r="A46" s="162"/>
      <c r="B46" s="174"/>
      <c r="C46" s="175"/>
      <c r="D46" s="175"/>
    </row>
    <row r="47" spans="1:4" ht="15.75" customHeight="1">
      <c r="A47" s="162"/>
      <c r="B47" s="174"/>
      <c r="C47" s="175"/>
      <c r="D47" s="175"/>
    </row>
    <row r="48" spans="1:4" ht="15.75" customHeight="1">
      <c r="A48" s="162"/>
      <c r="B48" s="174"/>
      <c r="C48" s="175"/>
      <c r="D48" s="175"/>
    </row>
    <row r="49" spans="1:4" ht="15.75" customHeight="1">
      <c r="A49" s="162"/>
      <c r="B49" s="174"/>
      <c r="C49" s="175"/>
      <c r="D49" s="175"/>
    </row>
    <row r="50" spans="1:4" ht="15.75" customHeight="1">
      <c r="A50" s="162"/>
      <c r="B50" s="174"/>
      <c r="C50" s="175"/>
      <c r="D50" s="175"/>
    </row>
    <row r="51" spans="1:4" ht="15.75" customHeight="1">
      <c r="A51" s="162"/>
      <c r="B51" s="174"/>
      <c r="C51" s="175"/>
      <c r="D51" s="175"/>
    </row>
    <row r="52" spans="1:4" ht="15.75" customHeight="1">
      <c r="A52" s="162"/>
      <c r="B52" s="174"/>
      <c r="C52" s="175"/>
      <c r="D52" s="175"/>
    </row>
    <row r="53" spans="1:4" ht="15.75" customHeight="1">
      <c r="A53" s="162"/>
      <c r="B53" s="174"/>
      <c r="C53" s="175"/>
      <c r="D53" s="175"/>
    </row>
    <row r="54" spans="1:4" ht="15.75" customHeight="1">
      <c r="A54" s="162"/>
      <c r="B54" s="174"/>
      <c r="C54" s="175"/>
      <c r="D54" s="175"/>
    </row>
    <row r="55" spans="1:4" ht="15.75" customHeight="1">
      <c r="A55" s="162"/>
      <c r="B55" s="174"/>
      <c r="C55" s="175"/>
      <c r="D55" s="175"/>
    </row>
    <row r="56" spans="1:4" ht="15.75" customHeight="1">
      <c r="A56" s="162"/>
      <c r="B56" s="174"/>
      <c r="C56" s="175"/>
      <c r="D56" s="175"/>
    </row>
    <row r="57" spans="1:4" ht="15.75" customHeight="1">
      <c r="A57" s="162"/>
      <c r="B57" s="174"/>
      <c r="C57" s="175"/>
      <c r="D57" s="175"/>
    </row>
    <row r="58" spans="1:4" ht="15.75" customHeight="1">
      <c r="A58" s="162"/>
      <c r="B58" s="174"/>
      <c r="C58" s="175"/>
      <c r="D58" s="175"/>
    </row>
    <row r="59" spans="1:4" ht="15.75" customHeight="1">
      <c r="A59" s="162"/>
      <c r="B59" s="174"/>
      <c r="C59" s="175"/>
      <c r="D59" s="175"/>
    </row>
    <row r="60" spans="1:4" ht="15.75" customHeight="1">
      <c r="A60" s="162"/>
      <c r="B60" s="174"/>
      <c r="C60" s="175"/>
      <c r="D60" s="175"/>
    </row>
    <row r="61" spans="1:4" ht="15.75" customHeight="1">
      <c r="A61" s="162"/>
      <c r="B61" s="174"/>
      <c r="C61" s="175"/>
      <c r="D61" s="175"/>
    </row>
    <row r="62" spans="1:4" ht="15.75" customHeight="1">
      <c r="A62" s="162"/>
      <c r="B62" s="174"/>
      <c r="C62" s="175"/>
      <c r="D62" s="175"/>
    </row>
    <row r="63" spans="1:4" ht="15.75" customHeight="1">
      <c r="A63" s="162"/>
      <c r="B63" s="174"/>
      <c r="C63" s="175"/>
      <c r="D63" s="175"/>
    </row>
    <row r="64" spans="1:4" ht="15.75" customHeight="1">
      <c r="A64" s="162"/>
      <c r="B64" s="174"/>
      <c r="C64" s="175"/>
      <c r="D64" s="175"/>
    </row>
    <row r="65" spans="1:4" ht="15.75" customHeight="1">
      <c r="A65" s="162"/>
      <c r="B65" s="174"/>
      <c r="C65" s="175"/>
      <c r="D65" s="175"/>
    </row>
    <row r="66" spans="1:4" ht="15.75" customHeight="1">
      <c r="A66" s="162"/>
      <c r="B66" s="174"/>
      <c r="C66" s="175"/>
      <c r="D66" s="175"/>
    </row>
    <row r="67" spans="1:4" ht="15.75" customHeight="1">
      <c r="A67" s="162"/>
      <c r="B67" s="174"/>
      <c r="C67" s="175"/>
      <c r="D67" s="175"/>
    </row>
    <row r="68" spans="1:4" ht="15.75" customHeight="1">
      <c r="A68" s="162"/>
      <c r="B68" s="174"/>
      <c r="C68" s="175"/>
      <c r="D68" s="175"/>
    </row>
    <row r="69" spans="1:4" ht="15.75" customHeight="1">
      <c r="A69" s="162"/>
      <c r="B69" s="174"/>
      <c r="C69" s="175"/>
      <c r="D69" s="175"/>
    </row>
    <row r="70" spans="1:4" ht="15.75" customHeight="1">
      <c r="A70" s="162"/>
      <c r="B70" s="174"/>
      <c r="C70" s="175"/>
      <c r="D70" s="175"/>
    </row>
    <row r="71" spans="1:4" ht="15.75" customHeight="1">
      <c r="A71" s="162"/>
      <c r="B71" s="174"/>
      <c r="C71" s="175"/>
      <c r="D71" s="175"/>
    </row>
    <row r="72" spans="1:4" ht="15.75" customHeight="1">
      <c r="A72" s="162"/>
      <c r="B72" s="174"/>
      <c r="C72" s="175"/>
      <c r="D72" s="175"/>
    </row>
    <row r="73" spans="1:4" ht="15.75" customHeight="1">
      <c r="A73" s="162"/>
      <c r="B73" s="174"/>
      <c r="C73" s="175"/>
      <c r="D73" s="175"/>
    </row>
    <row r="74" spans="1:4" ht="15.75" customHeight="1">
      <c r="A74" s="162"/>
      <c r="B74" s="174"/>
      <c r="C74" s="175"/>
      <c r="D74" s="175"/>
    </row>
    <row r="75" spans="1:4" ht="15.75" customHeight="1">
      <c r="A75" s="162"/>
      <c r="B75" s="174"/>
      <c r="C75" s="175"/>
      <c r="D75" s="175"/>
    </row>
    <row r="76" spans="1:4" ht="15.75" customHeight="1">
      <c r="A76" s="162"/>
      <c r="B76" s="174"/>
      <c r="C76" s="175"/>
      <c r="D76" s="175"/>
    </row>
    <row r="77" spans="1:4" ht="15.75" customHeight="1">
      <c r="A77" s="162"/>
      <c r="B77" s="174"/>
      <c r="C77" s="175"/>
      <c r="D77" s="175"/>
    </row>
    <row r="78" spans="1:4" ht="15.75" customHeight="1">
      <c r="A78" s="162"/>
      <c r="B78" s="174"/>
      <c r="C78" s="175"/>
      <c r="D78" s="175"/>
    </row>
    <row r="79" spans="1:4" ht="15.75" customHeight="1">
      <c r="A79" s="162"/>
      <c r="B79" s="174"/>
      <c r="C79" s="175"/>
      <c r="D79" s="175"/>
    </row>
    <row r="80" spans="1:4" ht="15.75" customHeight="1">
      <c r="A80" s="162"/>
      <c r="B80" s="174"/>
      <c r="C80" s="175"/>
      <c r="D80" s="175"/>
    </row>
    <row r="81" spans="1:4" ht="15.75" customHeight="1">
      <c r="A81" s="162"/>
      <c r="B81" s="174"/>
      <c r="C81" s="175"/>
      <c r="D81" s="175"/>
    </row>
    <row r="82" spans="1:4" ht="15.75" customHeight="1">
      <c r="A82" s="162"/>
      <c r="B82" s="174"/>
      <c r="C82" s="175"/>
      <c r="D82" s="175"/>
    </row>
    <row r="83" spans="1:4" ht="15.75" customHeight="1">
      <c r="A83" s="162"/>
      <c r="B83" s="174"/>
      <c r="C83" s="175"/>
      <c r="D83" s="175"/>
    </row>
    <row r="84" spans="1:4" ht="15.75" customHeight="1">
      <c r="A84" s="162"/>
      <c r="B84" s="174"/>
      <c r="C84" s="175"/>
      <c r="D84" s="175"/>
    </row>
    <row r="85" spans="1:4" ht="15.75" customHeight="1">
      <c r="A85" s="162"/>
      <c r="B85" s="174"/>
      <c r="C85" s="175"/>
      <c r="D85" s="175"/>
    </row>
    <row r="86" spans="1:4" ht="15.75" customHeight="1">
      <c r="A86" s="162"/>
      <c r="B86" s="174"/>
      <c r="C86" s="175"/>
      <c r="D86" s="175"/>
    </row>
    <row r="87" spans="1:4" ht="15.75" customHeight="1">
      <c r="A87" s="162"/>
      <c r="B87" s="174"/>
      <c r="C87" s="175"/>
      <c r="D87" s="175"/>
    </row>
    <row r="88" spans="1:4" ht="15.75" customHeight="1">
      <c r="A88" s="162"/>
      <c r="B88" s="174"/>
      <c r="C88" s="175"/>
      <c r="D88" s="175"/>
    </row>
    <row r="89" spans="1:4" ht="15.75" customHeight="1">
      <c r="A89" s="162"/>
      <c r="B89" s="174"/>
      <c r="C89" s="175"/>
      <c r="D89" s="175"/>
    </row>
    <row r="90" spans="1:4" ht="15.75" customHeight="1">
      <c r="A90" s="162"/>
      <c r="B90" s="174"/>
      <c r="C90" s="175"/>
      <c r="D90" s="175"/>
    </row>
    <row r="91" spans="1:4" ht="15.75" customHeight="1">
      <c r="A91" s="162"/>
      <c r="B91" s="174"/>
      <c r="C91" s="175"/>
      <c r="D91" s="175"/>
    </row>
    <row r="92" spans="1:4" ht="15.75" customHeight="1">
      <c r="A92" s="162"/>
      <c r="B92" s="174"/>
      <c r="C92" s="175"/>
      <c r="D92" s="175"/>
    </row>
    <row r="93" spans="1:4" ht="15.75" customHeight="1">
      <c r="A93" s="162"/>
      <c r="B93" s="174"/>
      <c r="C93" s="175"/>
      <c r="D93" s="175"/>
    </row>
    <row r="94" spans="1:4" ht="15.75" customHeight="1">
      <c r="A94" s="162"/>
      <c r="B94" s="174"/>
      <c r="C94" s="175"/>
      <c r="D94" s="175"/>
    </row>
    <row r="95" spans="1:4" ht="15.75" customHeight="1">
      <c r="A95" s="162"/>
      <c r="B95" s="174"/>
      <c r="C95" s="175"/>
      <c r="D95" s="175"/>
    </row>
    <row r="96" spans="1:4" ht="15.75" customHeight="1">
      <c r="A96" s="162"/>
      <c r="B96" s="174"/>
      <c r="C96" s="175"/>
      <c r="D96" s="175"/>
    </row>
    <row r="97" spans="1:4" ht="15.75" customHeight="1">
      <c r="A97" s="162"/>
      <c r="B97" s="174"/>
      <c r="C97" s="175"/>
      <c r="D97" s="175"/>
    </row>
    <row r="98" spans="1:4" ht="15.75" customHeight="1">
      <c r="A98" s="162"/>
      <c r="B98" s="174"/>
      <c r="C98" s="175"/>
      <c r="D98" s="175"/>
    </row>
    <row r="99" spans="1:4" ht="15.75" customHeight="1">
      <c r="A99" s="162"/>
      <c r="B99" s="174"/>
      <c r="C99" s="175"/>
      <c r="D99" s="175"/>
    </row>
    <row r="100" spans="1:4" ht="15.75" customHeight="1">
      <c r="A100" s="162"/>
      <c r="B100" s="174"/>
      <c r="C100" s="175"/>
      <c r="D100" s="175"/>
    </row>
    <row r="101" spans="1:4" ht="15.75" customHeight="1">
      <c r="A101" s="162"/>
      <c r="B101" s="174"/>
      <c r="C101" s="175"/>
      <c r="D101" s="175"/>
    </row>
    <row r="102" spans="1:4" ht="15.75" customHeight="1">
      <c r="A102" s="162"/>
      <c r="B102" s="174"/>
      <c r="C102" s="175"/>
      <c r="D102" s="175"/>
    </row>
    <row r="103" spans="1:4" ht="15.75" customHeight="1">
      <c r="A103" s="162"/>
      <c r="B103" s="174"/>
      <c r="C103" s="175"/>
      <c r="D103" s="175"/>
    </row>
    <row r="104" spans="1:4" ht="15.75" customHeight="1">
      <c r="A104" s="162"/>
      <c r="B104" s="174"/>
      <c r="C104" s="175"/>
      <c r="D104" s="175"/>
    </row>
    <row r="105" spans="1:4" ht="15.75" customHeight="1">
      <c r="A105" s="162"/>
      <c r="B105" s="174"/>
      <c r="C105" s="175"/>
      <c r="D105" s="175"/>
    </row>
    <row r="106" spans="1:4" ht="15.75" customHeight="1">
      <c r="A106" s="162"/>
      <c r="B106" s="174"/>
      <c r="C106" s="175"/>
      <c r="D106" s="175"/>
    </row>
    <row r="107" spans="1:4" ht="15.75" customHeight="1">
      <c r="A107" s="162"/>
      <c r="B107" s="174"/>
      <c r="C107" s="175"/>
      <c r="D107" s="175"/>
    </row>
    <row r="108" spans="1:4" ht="15.75" customHeight="1">
      <c r="A108" s="162"/>
      <c r="B108" s="174"/>
      <c r="C108" s="175"/>
      <c r="D108" s="175"/>
    </row>
    <row r="109" spans="1:4" ht="15.75" customHeight="1">
      <c r="A109" s="162"/>
      <c r="B109" s="174"/>
      <c r="C109" s="175"/>
      <c r="D109" s="175"/>
    </row>
    <row r="110" spans="1:4" ht="15.75" customHeight="1">
      <c r="A110" s="162"/>
      <c r="B110" s="174"/>
      <c r="C110" s="175"/>
      <c r="D110" s="175"/>
    </row>
    <row r="111" spans="1:4" ht="15.75" customHeight="1">
      <c r="A111" s="162"/>
      <c r="B111" s="174"/>
      <c r="C111" s="175"/>
      <c r="D111" s="175"/>
    </row>
    <row r="112" spans="1:4" ht="15.75" customHeight="1">
      <c r="A112" s="162"/>
      <c r="B112" s="174"/>
      <c r="C112" s="175"/>
      <c r="D112" s="175"/>
    </row>
    <row r="113" spans="1:4" ht="15.75" customHeight="1">
      <c r="A113" s="162"/>
      <c r="B113" s="174"/>
      <c r="C113" s="175"/>
      <c r="D113" s="175"/>
    </row>
    <row r="114" spans="1:4" ht="15.75" customHeight="1">
      <c r="A114" s="162"/>
      <c r="B114" s="174"/>
      <c r="C114" s="175"/>
      <c r="D114" s="175"/>
    </row>
    <row r="115" spans="1:4" ht="15.75" customHeight="1">
      <c r="A115" s="162"/>
      <c r="B115" s="174"/>
      <c r="C115" s="175"/>
      <c r="D115" s="175"/>
    </row>
    <row r="116" spans="1:4" ht="15.75" customHeight="1">
      <c r="A116" s="162"/>
      <c r="B116" s="174"/>
      <c r="C116" s="175"/>
      <c r="D116" s="175"/>
    </row>
    <row r="117" spans="1:4" ht="15.75" customHeight="1">
      <c r="A117" s="162"/>
      <c r="B117" s="174"/>
      <c r="C117" s="175"/>
      <c r="D117" s="175"/>
    </row>
    <row r="118" spans="1:4" ht="15.75" customHeight="1">
      <c r="A118" s="162"/>
      <c r="B118" s="174"/>
      <c r="C118" s="175"/>
      <c r="D118" s="175"/>
    </row>
    <row r="119" spans="1:4" ht="15.75" customHeight="1">
      <c r="A119" s="162"/>
      <c r="B119" s="174"/>
      <c r="C119" s="175"/>
      <c r="D119" s="175"/>
    </row>
    <row r="120" spans="1:4" ht="15.75" customHeight="1">
      <c r="A120" s="162"/>
      <c r="B120" s="174"/>
      <c r="C120" s="175"/>
      <c r="D120" s="175"/>
    </row>
    <row r="121" spans="1:4" ht="15.75" customHeight="1">
      <c r="A121" s="162"/>
      <c r="B121" s="174"/>
      <c r="C121" s="175"/>
      <c r="D121" s="175"/>
    </row>
    <row r="122" spans="1:4" ht="15.75" customHeight="1">
      <c r="A122" s="162"/>
      <c r="B122" s="174"/>
      <c r="C122" s="175"/>
      <c r="D122" s="175"/>
    </row>
    <row r="123" spans="1:4" ht="15.75" customHeight="1">
      <c r="A123" s="162"/>
      <c r="B123" s="174"/>
      <c r="C123" s="175"/>
      <c r="D123" s="175"/>
    </row>
    <row r="124" spans="1:4" ht="15.75" customHeight="1">
      <c r="A124" s="162"/>
      <c r="B124" s="174"/>
      <c r="C124" s="175"/>
      <c r="D124" s="175"/>
    </row>
    <row r="125" spans="1:4" ht="15.75" customHeight="1">
      <c r="A125" s="162"/>
      <c r="B125" s="174"/>
      <c r="C125" s="175"/>
      <c r="D125" s="175"/>
    </row>
    <row r="126" spans="1:4" ht="15.75" customHeight="1">
      <c r="A126" s="162"/>
      <c r="B126" s="174"/>
      <c r="C126" s="175"/>
      <c r="D126" s="175"/>
    </row>
    <row r="127" spans="1:4" ht="15.75" customHeight="1">
      <c r="A127" s="162"/>
      <c r="B127" s="174"/>
      <c r="C127" s="175"/>
      <c r="D127" s="175"/>
    </row>
    <row r="128" spans="1:4" ht="15.75" customHeight="1">
      <c r="A128" s="162"/>
      <c r="B128" s="174"/>
      <c r="C128" s="175"/>
      <c r="D128" s="175"/>
    </row>
    <row r="129" spans="1:26" ht="15.75" customHeight="1">
      <c r="A129" s="162"/>
      <c r="B129" s="174"/>
      <c r="C129" s="175"/>
      <c r="D129" s="175"/>
    </row>
    <row r="130" spans="1:26" ht="15.75" customHeight="1">
      <c r="A130" s="162"/>
      <c r="B130" s="174"/>
      <c r="C130" s="175"/>
      <c r="D130" s="175"/>
    </row>
    <row r="131" spans="1:26" ht="15.75" customHeight="1">
      <c r="A131" s="162"/>
      <c r="B131" s="174"/>
      <c r="C131" s="175"/>
      <c r="D131" s="175"/>
    </row>
    <row r="132" spans="1:26" ht="15.75" customHeight="1">
      <c r="A132" s="162"/>
      <c r="B132" s="174"/>
      <c r="C132" s="175"/>
      <c r="D132" s="175"/>
    </row>
    <row r="133" spans="1:26" ht="15.75" customHeight="1">
      <c r="A133" s="162"/>
      <c r="B133" s="174"/>
      <c r="C133" s="175"/>
      <c r="D133" s="175"/>
    </row>
    <row r="134" spans="1:26" ht="15.75" customHeight="1">
      <c r="A134" s="162"/>
      <c r="B134" s="174"/>
      <c r="C134" s="175"/>
      <c r="D134" s="175"/>
    </row>
    <row r="135" spans="1:26" ht="15.75" customHeight="1">
      <c r="A135" s="162"/>
      <c r="B135" s="174"/>
      <c r="C135" s="175"/>
      <c r="D135" s="175"/>
    </row>
    <row r="136" spans="1:26" ht="15.75" customHeight="1">
      <c r="A136" s="162"/>
      <c r="B136" s="174"/>
      <c r="C136" s="175"/>
      <c r="D136" s="175"/>
    </row>
    <row r="137" spans="1:26" ht="15.75" customHeight="1">
      <c r="A137" s="162"/>
      <c r="B137" s="174"/>
      <c r="C137" s="175"/>
      <c r="D137" s="175"/>
    </row>
    <row r="138" spans="1:26" ht="15.75" customHeight="1">
      <c r="A138" s="162"/>
      <c r="B138" s="174"/>
      <c r="C138" s="175"/>
      <c r="D138" s="175"/>
    </row>
    <row r="139" spans="1:26" ht="15.75" customHeight="1">
      <c r="A139" s="159"/>
      <c r="B139" s="174"/>
      <c r="C139" s="174"/>
      <c r="D139" s="174"/>
    </row>
    <row r="140" spans="1:26" ht="15.75" customHeight="1">
      <c r="A140" s="159"/>
      <c r="B140" s="176" t="s">
        <v>485</v>
      </c>
      <c r="C140" s="176" t="s">
        <v>486</v>
      </c>
      <c r="D140" s="1" t="s">
        <v>485</v>
      </c>
      <c r="E140" s="1" t="s">
        <v>486</v>
      </c>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59"/>
      <c r="B141" s="177" t="s">
        <v>487</v>
      </c>
      <c r="C141" s="177" t="s">
        <v>488</v>
      </c>
      <c r="D141" s="1" t="s">
        <v>487</v>
      </c>
      <c r="E141" s="1"/>
      <c r="F141" s="1" t="str">
        <f t="shared" ref="F141:F152" si="0">IF(NOT(ISBLANK(D141)),D141,IF(NOT(ISBLANK(E141)),"     "&amp;E141,FALSE))</f>
        <v>Afectación Económica o presupuestal</v>
      </c>
      <c r="G141" s="1" t="s">
        <v>487</v>
      </c>
      <c r="H141" s="1" t="str">
        <f ca="1">IF(NOT(ISERROR(MATCH(G141,ANCHORARRAY(B152),0))),F154&amp;"Por favor no seleccionar los criterios de impacto",G141)</f>
        <v>Afectación Económica o presupuestal</v>
      </c>
      <c r="I141" s="1"/>
      <c r="J141" s="1"/>
      <c r="K141" s="1"/>
      <c r="L141" s="1"/>
      <c r="M141" s="1"/>
      <c r="N141" s="1"/>
      <c r="O141" s="1"/>
      <c r="P141" s="1"/>
      <c r="Q141" s="1"/>
      <c r="R141" s="1"/>
      <c r="S141" s="1"/>
      <c r="T141" s="1"/>
      <c r="U141" s="1"/>
      <c r="V141" s="1"/>
      <c r="W141" s="1"/>
      <c r="X141" s="1"/>
      <c r="Y141" s="1"/>
      <c r="Z141" s="1"/>
    </row>
    <row r="142" spans="1:26" ht="15.75" customHeight="1">
      <c r="A142" s="159"/>
      <c r="B142" s="177" t="s">
        <v>487</v>
      </c>
      <c r="C142" s="177" t="s">
        <v>468</v>
      </c>
      <c r="D142" s="1"/>
      <c r="E142" s="1" t="s">
        <v>488</v>
      </c>
      <c r="F142" s="1" t="str">
        <f t="shared" si="0"/>
        <v xml:space="preserve">     Afectación menor a 10 SMLMV .</v>
      </c>
      <c r="G142" s="1"/>
      <c r="H142" s="1"/>
      <c r="I142" s="1"/>
      <c r="J142" s="1"/>
      <c r="K142" s="1"/>
      <c r="L142" s="1"/>
      <c r="M142" s="1"/>
      <c r="N142" s="1"/>
      <c r="O142" s="1"/>
      <c r="P142" s="1"/>
      <c r="Q142" s="1"/>
      <c r="R142" s="1"/>
      <c r="S142" s="1"/>
      <c r="T142" s="1"/>
      <c r="U142" s="1"/>
      <c r="V142" s="1"/>
      <c r="W142" s="1"/>
      <c r="X142" s="1"/>
      <c r="Y142" s="1"/>
      <c r="Z142" s="1"/>
    </row>
    <row r="143" spans="1:26" ht="15.75" customHeight="1">
      <c r="A143" s="159"/>
      <c r="B143" s="177" t="s">
        <v>487</v>
      </c>
      <c r="C143" s="177" t="s">
        <v>471</v>
      </c>
      <c r="D143" s="1"/>
      <c r="E143" s="1" t="s">
        <v>468</v>
      </c>
      <c r="F143" s="1" t="str">
        <f t="shared" si="0"/>
        <v xml:space="preserve">     Entre 10 y 50 SMLMV </v>
      </c>
      <c r="G143" s="1"/>
      <c r="H143" s="1"/>
      <c r="I143" s="1"/>
      <c r="J143" s="1"/>
      <c r="K143" s="1"/>
      <c r="L143" s="1"/>
      <c r="M143" s="1"/>
      <c r="N143" s="1"/>
      <c r="O143" s="1"/>
      <c r="P143" s="1"/>
      <c r="Q143" s="1"/>
      <c r="R143" s="1"/>
      <c r="S143" s="1"/>
      <c r="T143" s="1"/>
      <c r="U143" s="1"/>
      <c r="V143" s="1"/>
      <c r="W143" s="1"/>
      <c r="X143" s="1"/>
      <c r="Y143" s="1"/>
      <c r="Z143" s="1"/>
    </row>
    <row r="144" spans="1:26" ht="15.75" customHeight="1">
      <c r="A144" s="159"/>
      <c r="B144" s="177" t="s">
        <v>487</v>
      </c>
      <c r="C144" s="177" t="s">
        <v>475</v>
      </c>
      <c r="D144" s="1"/>
      <c r="E144" s="1" t="s">
        <v>471</v>
      </c>
      <c r="F144" s="1" t="str">
        <f t="shared" si="0"/>
        <v xml:space="preserve">     Entre 50 y 100 SMLMV </v>
      </c>
      <c r="G144" s="1"/>
      <c r="H144" s="1"/>
      <c r="I144" s="1"/>
      <c r="J144" s="1"/>
      <c r="K144" s="1"/>
      <c r="L144" s="1"/>
      <c r="M144" s="1"/>
      <c r="N144" s="1"/>
      <c r="O144" s="1"/>
      <c r="P144" s="1"/>
      <c r="Q144" s="1"/>
      <c r="R144" s="1"/>
      <c r="S144" s="1"/>
      <c r="T144" s="1"/>
      <c r="U144" s="1"/>
      <c r="V144" s="1"/>
      <c r="W144" s="1"/>
      <c r="X144" s="1"/>
      <c r="Y144" s="1"/>
      <c r="Z144" s="1"/>
    </row>
    <row r="145" spans="1:26" ht="15.75" customHeight="1">
      <c r="A145" s="159"/>
      <c r="B145" s="177" t="s">
        <v>487</v>
      </c>
      <c r="C145" s="177" t="s">
        <v>479</v>
      </c>
      <c r="D145" s="1"/>
      <c r="E145" s="1" t="s">
        <v>475</v>
      </c>
      <c r="F145" s="1" t="str">
        <f t="shared" si="0"/>
        <v xml:space="preserve">     Entre 100 y 500 SMLMV </v>
      </c>
      <c r="G145" s="1"/>
      <c r="H145" s="1"/>
      <c r="I145" s="1"/>
      <c r="J145" s="1"/>
      <c r="K145" s="1"/>
      <c r="L145" s="1"/>
      <c r="M145" s="1"/>
      <c r="N145" s="1"/>
      <c r="O145" s="1"/>
      <c r="P145" s="1"/>
      <c r="Q145" s="1"/>
      <c r="R145" s="1"/>
      <c r="S145" s="1"/>
      <c r="T145" s="1"/>
      <c r="U145" s="1"/>
      <c r="V145" s="1"/>
      <c r="W145" s="1"/>
      <c r="X145" s="1"/>
      <c r="Y145" s="1"/>
      <c r="Z145" s="1"/>
    </row>
    <row r="146" spans="1:26" ht="15.75" customHeight="1">
      <c r="A146" s="159"/>
      <c r="B146" s="177" t="s">
        <v>461</v>
      </c>
      <c r="C146" s="177" t="s">
        <v>465</v>
      </c>
      <c r="D146" s="1"/>
      <c r="E146" s="1" t="s">
        <v>479</v>
      </c>
      <c r="F146" s="1" t="str">
        <f t="shared" si="0"/>
        <v xml:space="preserve">     Mayor a 500 SMLMV </v>
      </c>
      <c r="G146" s="1"/>
      <c r="H146" s="1"/>
      <c r="I146" s="1"/>
      <c r="J146" s="1"/>
      <c r="K146" s="1"/>
      <c r="L146" s="1"/>
      <c r="M146" s="1"/>
      <c r="N146" s="1"/>
      <c r="O146" s="1"/>
      <c r="P146" s="1"/>
      <c r="Q146" s="1"/>
      <c r="R146" s="1"/>
      <c r="S146" s="1"/>
      <c r="T146" s="1"/>
      <c r="U146" s="1"/>
      <c r="V146" s="1"/>
      <c r="W146" s="1"/>
      <c r="X146" s="1"/>
      <c r="Y146" s="1"/>
      <c r="Z146" s="1"/>
    </row>
    <row r="147" spans="1:26" ht="15.75" customHeight="1">
      <c r="A147" s="159"/>
      <c r="B147" s="177" t="s">
        <v>461</v>
      </c>
      <c r="C147" s="177" t="s">
        <v>489</v>
      </c>
      <c r="D147" s="1" t="s">
        <v>461</v>
      </c>
      <c r="E147" s="1"/>
      <c r="F147" s="1" t="str">
        <f t="shared" si="0"/>
        <v>Pérdida Reputacional</v>
      </c>
      <c r="G147" s="1"/>
      <c r="H147" s="1"/>
      <c r="I147" s="1"/>
      <c r="J147" s="1"/>
      <c r="K147" s="1"/>
      <c r="L147" s="1"/>
      <c r="M147" s="1"/>
      <c r="N147" s="1"/>
      <c r="O147" s="1"/>
      <c r="P147" s="1"/>
      <c r="Q147" s="1"/>
      <c r="R147" s="1"/>
      <c r="S147" s="1"/>
      <c r="T147" s="1"/>
      <c r="U147" s="1"/>
      <c r="V147" s="1"/>
      <c r="W147" s="1"/>
      <c r="X147" s="1"/>
      <c r="Y147" s="1"/>
      <c r="Z147" s="1"/>
    </row>
    <row r="148" spans="1:26" ht="15.75" customHeight="1">
      <c r="A148" s="159"/>
      <c r="B148" s="177" t="s">
        <v>461</v>
      </c>
      <c r="C148" s="177" t="s">
        <v>472</v>
      </c>
      <c r="D148" s="1"/>
      <c r="E148" s="1" t="s">
        <v>465</v>
      </c>
      <c r="F148" s="1" t="str">
        <f t="shared" si="0"/>
        <v xml:space="preserve">     El riesgo afecta la imagen de alguna área de la organización</v>
      </c>
      <c r="G148" s="1"/>
      <c r="H148" s="1"/>
      <c r="I148" s="1"/>
      <c r="J148" s="1"/>
      <c r="K148" s="1"/>
      <c r="L148" s="1"/>
      <c r="M148" s="1"/>
      <c r="N148" s="1"/>
      <c r="O148" s="1"/>
      <c r="P148" s="1"/>
      <c r="Q148" s="1"/>
      <c r="R148" s="1"/>
      <c r="S148" s="1"/>
      <c r="T148" s="1"/>
      <c r="U148" s="1"/>
      <c r="V148" s="1"/>
      <c r="W148" s="1"/>
      <c r="X148" s="1"/>
      <c r="Y148" s="1"/>
      <c r="Z148" s="1"/>
    </row>
    <row r="149" spans="1:26" ht="15.75" customHeight="1">
      <c r="A149" s="159"/>
      <c r="B149" s="177" t="s">
        <v>461</v>
      </c>
      <c r="C149" s="177" t="s">
        <v>476</v>
      </c>
      <c r="D149" s="1"/>
      <c r="E149" s="1" t="s">
        <v>489</v>
      </c>
      <c r="F149" s="1" t="str">
        <f t="shared" si="0"/>
        <v xml:space="preserve">     El riesgo afecta la imagen de la entidad internamente, de conocimiento general, nivel interno, de junta dircetiva y accionistas y/o de provedores</v>
      </c>
      <c r="G149" s="1"/>
      <c r="H149" s="1"/>
      <c r="I149" s="1"/>
      <c r="J149" s="1"/>
      <c r="K149" s="1"/>
      <c r="L149" s="1"/>
      <c r="M149" s="1"/>
      <c r="N149" s="1"/>
      <c r="O149" s="1"/>
      <c r="P149" s="1"/>
      <c r="Q149" s="1"/>
      <c r="R149" s="1"/>
      <c r="S149" s="1"/>
      <c r="T149" s="1"/>
      <c r="U149" s="1"/>
      <c r="V149" s="1"/>
      <c r="W149" s="1"/>
      <c r="X149" s="1"/>
      <c r="Y149" s="1"/>
      <c r="Z149" s="1"/>
    </row>
    <row r="150" spans="1:26" ht="15.75" customHeight="1">
      <c r="A150" s="159"/>
      <c r="B150" s="177" t="s">
        <v>461</v>
      </c>
      <c r="C150" s="177" t="s">
        <v>480</v>
      </c>
      <c r="D150" s="1"/>
      <c r="E150" s="1" t="s">
        <v>472</v>
      </c>
      <c r="F150" s="1" t="str">
        <f t="shared" si="0"/>
        <v xml:space="preserve">     El riesgo afecta la imagen de la entidad con algunos usuarios de relevancia frente al logro de los objetivos</v>
      </c>
      <c r="G150" s="1"/>
      <c r="H150" s="1"/>
      <c r="I150" s="1"/>
      <c r="J150" s="1"/>
      <c r="K150" s="1"/>
      <c r="L150" s="1"/>
      <c r="M150" s="1"/>
      <c r="N150" s="1"/>
      <c r="O150" s="1"/>
      <c r="P150" s="1"/>
      <c r="Q150" s="1"/>
      <c r="R150" s="1"/>
      <c r="S150" s="1"/>
      <c r="T150" s="1"/>
      <c r="U150" s="1"/>
      <c r="V150" s="1"/>
      <c r="W150" s="1"/>
      <c r="X150" s="1"/>
      <c r="Y150" s="1"/>
      <c r="Z150" s="1"/>
    </row>
    <row r="151" spans="1:26" ht="15.75" customHeight="1">
      <c r="A151" s="159"/>
      <c r="B151" s="1"/>
      <c r="C151" s="1"/>
      <c r="D151" s="1"/>
      <c r="E151" s="1" t="s">
        <v>476</v>
      </c>
      <c r="F151" s="1" t="str">
        <f t="shared" si="0"/>
        <v xml:space="preserve">     El riesgo afecta la imagen de de la entidad con efecto publicitario sostenido a nivel de sector administrativo, nivel departamental o municipal</v>
      </c>
      <c r="G151" s="1"/>
      <c r="H151" s="1"/>
      <c r="I151" s="1"/>
      <c r="J151" s="1"/>
      <c r="K151" s="1"/>
      <c r="L151" s="1"/>
      <c r="M151" s="1"/>
      <c r="N151" s="1"/>
      <c r="O151" s="1"/>
      <c r="P151" s="1"/>
      <c r="Q151" s="1"/>
      <c r="R151" s="1"/>
      <c r="S151" s="1"/>
      <c r="T151" s="1"/>
      <c r="U151" s="1"/>
      <c r="V151" s="1"/>
      <c r="W151" s="1"/>
      <c r="X151" s="1"/>
      <c r="Y151" s="1"/>
      <c r="Z151" s="1"/>
    </row>
    <row r="152" spans="1:26" ht="15.75" customHeight="1">
      <c r="A152" s="159"/>
      <c r="B152" s="1" t="str">
        <f ca="1">IFERROR(__xludf.DUMMYFUNCTION("ARRAY_CONSTRAIN(ARRAYFORMULA(UNIQUE('Tabla Impacto'!$B$140:$B$150)), 3, 1)"),"Criterios")</f>
        <v>Criterios</v>
      </c>
      <c r="C152" s="1"/>
      <c r="D152" s="1"/>
      <c r="E152" s="1" t="s">
        <v>480</v>
      </c>
      <c r="F152" s="1" t="str">
        <f t="shared" si="0"/>
        <v xml:space="preserve">     El riesgo afecta la imagen de la entidad a nivel nacional, con efecto publicitarios sostenible a nivel país</v>
      </c>
      <c r="G152" s="1"/>
      <c r="H152" s="1"/>
      <c r="I152" s="1"/>
      <c r="J152" s="1"/>
      <c r="K152" s="1"/>
      <c r="L152" s="1"/>
      <c r="M152" s="1"/>
      <c r="N152" s="1"/>
      <c r="O152" s="1"/>
      <c r="P152" s="1"/>
      <c r="Q152" s="1"/>
      <c r="R152" s="1"/>
      <c r="S152" s="1"/>
      <c r="T152" s="1"/>
      <c r="U152" s="1"/>
      <c r="V152" s="1"/>
      <c r="W152" s="1"/>
      <c r="X152" s="1"/>
      <c r="Y152" s="1"/>
      <c r="Z152" s="1"/>
    </row>
    <row r="153" spans="1:26" ht="15.75" customHeight="1">
      <c r="A153" s="159"/>
      <c r="B153" s="1" t="str">
        <f ca="1">IFERROR(__xludf.DUMMYFUNCTION("""COMPUTED_VALUE"""),"Afectación Económica o presupuestal")</f>
        <v>Afectación Económica o presupuestal</v>
      </c>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t="str">
        <f ca="1">IFERROR(__xludf.DUMMYFUNCTION("""COMPUTED_VALUE"""),"Pérdida Reputacional")</f>
        <v>Pérdida Reputacional</v>
      </c>
      <c r="C154" s="1"/>
      <c r="D154" s="1"/>
      <c r="E154" s="1"/>
      <c r="F154" s="178" t="s">
        <v>490</v>
      </c>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78" t="s">
        <v>491</v>
      </c>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B160" s="1"/>
      <c r="C160" s="1"/>
      <c r="D160" s="1"/>
    </row>
    <row r="161" spans="2:4" ht="15.75" customHeight="1">
      <c r="B161" s="1"/>
      <c r="C161" s="1"/>
      <c r="D161" s="1"/>
    </row>
    <row r="162" spans="2:4" ht="15.75" customHeight="1">
      <c r="B162" s="1"/>
      <c r="C162" s="1"/>
      <c r="D162" s="1"/>
    </row>
    <row r="163" spans="2:4" ht="15.75" customHeight="1">
      <c r="B163" s="1"/>
      <c r="C163" s="1"/>
      <c r="D163" s="1"/>
    </row>
    <row r="164" spans="2:4" ht="15.75" customHeight="1"/>
    <row r="165" spans="2:4" ht="15.75" customHeight="1"/>
    <row r="166" spans="2:4" ht="15.75" customHeight="1"/>
    <row r="167" spans="2:4" ht="15.75" customHeight="1"/>
    <row r="168" spans="2:4" ht="15.75" customHeight="1"/>
    <row r="169" spans="2:4" ht="15.75" customHeight="1"/>
    <row r="170" spans="2:4" ht="15.75" customHeight="1"/>
    <row r="171" spans="2:4" ht="15.75" customHeight="1"/>
    <row r="172" spans="2:4" ht="15.75" customHeight="1"/>
    <row r="173" spans="2:4" ht="15.75" customHeight="1"/>
    <row r="174" spans="2:4" ht="15.75" customHeight="1"/>
    <row r="175" spans="2:4" ht="15.75" customHeight="1"/>
    <row r="176" spans="2:4"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count="1">
    <dataValidation type="list" allowBlank="1" showErrorMessage="1" sqref="G141">
      <formula1>$F$141:$F$152</formula1>
    </dataValidation>
  </dataValidations>
  <pageMargins left="0.7" right="0.7" top="0.75" bottom="0.75" header="0" footer="0"/>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000"/>
  <sheetViews>
    <sheetView workbookViewId="0"/>
  </sheetViews>
  <sheetFormatPr baseColWidth="10" defaultColWidth="14.42578125" defaultRowHeight="15" customHeight="1"/>
  <cols>
    <col min="1" max="1" width="10.7109375" customWidth="1"/>
    <col min="2" max="2" width="24.140625" customWidth="1"/>
    <col min="3" max="3" width="70.140625" customWidth="1"/>
    <col min="4" max="4" width="29.85546875" customWidth="1"/>
    <col min="5" max="24" width="10.7109375" customWidth="1"/>
  </cols>
  <sheetData>
    <row r="1" spans="1:24" ht="23.25">
      <c r="A1" s="159"/>
      <c r="B1" s="286" t="s">
        <v>492</v>
      </c>
      <c r="C1" s="216"/>
      <c r="D1" s="216"/>
      <c r="E1" s="159"/>
      <c r="F1" s="159"/>
      <c r="G1" s="159"/>
      <c r="H1" s="159"/>
      <c r="I1" s="159"/>
      <c r="J1" s="159"/>
      <c r="K1" s="159"/>
      <c r="L1" s="159"/>
      <c r="M1" s="159"/>
      <c r="N1" s="159"/>
      <c r="O1" s="159"/>
      <c r="P1" s="159"/>
      <c r="Q1" s="159"/>
      <c r="R1" s="159"/>
      <c r="S1" s="159"/>
      <c r="T1" s="159"/>
      <c r="U1" s="159"/>
      <c r="V1" s="159"/>
      <c r="W1" s="159"/>
      <c r="X1" s="159"/>
    </row>
    <row r="2" spans="1:24">
      <c r="A2" s="159"/>
      <c r="B2" s="159"/>
      <c r="C2" s="159"/>
      <c r="D2" s="159"/>
      <c r="E2" s="159"/>
      <c r="F2" s="159"/>
      <c r="G2" s="159"/>
      <c r="H2" s="159"/>
      <c r="I2" s="159"/>
      <c r="J2" s="159"/>
      <c r="K2" s="159"/>
      <c r="L2" s="159"/>
      <c r="M2" s="159"/>
      <c r="N2" s="159"/>
      <c r="O2" s="159"/>
      <c r="P2" s="159"/>
      <c r="Q2" s="159"/>
      <c r="R2" s="159"/>
      <c r="S2" s="159"/>
      <c r="T2" s="159"/>
      <c r="U2" s="159"/>
      <c r="V2" s="159"/>
      <c r="W2" s="159"/>
      <c r="X2" s="159"/>
    </row>
    <row r="3" spans="1:24" ht="25.5">
      <c r="A3" s="159"/>
      <c r="B3" s="179"/>
      <c r="C3" s="180" t="s">
        <v>493</v>
      </c>
      <c r="D3" s="180" t="s">
        <v>222</v>
      </c>
      <c r="E3" s="159"/>
      <c r="F3" s="159"/>
      <c r="G3" s="159"/>
      <c r="H3" s="159"/>
      <c r="I3" s="159"/>
      <c r="J3" s="159"/>
      <c r="K3" s="159"/>
      <c r="L3" s="159"/>
      <c r="M3" s="159"/>
      <c r="N3" s="159"/>
      <c r="O3" s="159"/>
      <c r="P3" s="159"/>
      <c r="Q3" s="159"/>
      <c r="R3" s="159"/>
      <c r="S3" s="159"/>
      <c r="T3" s="159"/>
      <c r="U3" s="159"/>
      <c r="V3" s="159"/>
      <c r="W3" s="159"/>
      <c r="X3" s="159"/>
    </row>
    <row r="4" spans="1:24" ht="51">
      <c r="A4" s="159"/>
      <c r="B4" s="181" t="s">
        <v>494</v>
      </c>
      <c r="C4" s="182" t="s">
        <v>495</v>
      </c>
      <c r="D4" s="183">
        <v>0.2</v>
      </c>
      <c r="E4" s="159"/>
      <c r="F4" s="159"/>
      <c r="G4" s="159"/>
      <c r="H4" s="159"/>
      <c r="I4" s="159"/>
      <c r="J4" s="159"/>
      <c r="K4" s="159"/>
      <c r="L4" s="159"/>
      <c r="M4" s="159"/>
      <c r="N4" s="159"/>
      <c r="O4" s="159"/>
      <c r="P4" s="159"/>
      <c r="Q4" s="159"/>
      <c r="R4" s="159"/>
      <c r="S4" s="159"/>
      <c r="T4" s="159"/>
      <c r="U4" s="159"/>
      <c r="V4" s="159"/>
      <c r="W4" s="159"/>
      <c r="X4" s="159"/>
    </row>
    <row r="5" spans="1:24" ht="51">
      <c r="A5" s="159"/>
      <c r="B5" s="184" t="s">
        <v>496</v>
      </c>
      <c r="C5" s="185" t="s">
        <v>497</v>
      </c>
      <c r="D5" s="186">
        <v>0.4</v>
      </c>
      <c r="E5" s="159"/>
      <c r="F5" s="159"/>
      <c r="G5" s="159"/>
      <c r="H5" s="159"/>
      <c r="I5" s="159"/>
      <c r="J5" s="159"/>
      <c r="K5" s="159"/>
      <c r="L5" s="159"/>
      <c r="M5" s="159"/>
      <c r="N5" s="159"/>
      <c r="O5" s="159"/>
      <c r="P5" s="159"/>
      <c r="Q5" s="159"/>
      <c r="R5" s="159"/>
      <c r="S5" s="159"/>
      <c r="T5" s="159"/>
      <c r="U5" s="159"/>
      <c r="V5" s="159"/>
      <c r="W5" s="159"/>
      <c r="X5" s="159"/>
    </row>
    <row r="6" spans="1:24" ht="51">
      <c r="A6" s="159"/>
      <c r="B6" s="187" t="s">
        <v>498</v>
      </c>
      <c r="C6" s="185" t="s">
        <v>499</v>
      </c>
      <c r="D6" s="186">
        <v>0.6</v>
      </c>
      <c r="E6" s="159"/>
      <c r="F6" s="159"/>
      <c r="G6" s="159"/>
      <c r="H6" s="159"/>
      <c r="I6" s="159"/>
      <c r="J6" s="159"/>
      <c r="K6" s="159"/>
      <c r="L6" s="159"/>
      <c r="M6" s="159"/>
      <c r="N6" s="159"/>
      <c r="O6" s="159"/>
      <c r="P6" s="159"/>
      <c r="Q6" s="159"/>
      <c r="R6" s="159"/>
      <c r="S6" s="159"/>
      <c r="T6" s="159"/>
      <c r="U6" s="159"/>
      <c r="V6" s="159"/>
      <c r="W6" s="159"/>
      <c r="X6" s="159"/>
    </row>
    <row r="7" spans="1:24" ht="76.5">
      <c r="A7" s="159"/>
      <c r="B7" s="188" t="s">
        <v>500</v>
      </c>
      <c r="C7" s="185" t="s">
        <v>501</v>
      </c>
      <c r="D7" s="186">
        <v>0.8</v>
      </c>
      <c r="E7" s="159"/>
      <c r="F7" s="159"/>
      <c r="G7" s="159"/>
      <c r="H7" s="159"/>
      <c r="I7" s="159"/>
      <c r="J7" s="159"/>
      <c r="K7" s="159"/>
      <c r="L7" s="159"/>
      <c r="M7" s="159"/>
      <c r="N7" s="159"/>
      <c r="O7" s="159"/>
      <c r="P7" s="159"/>
      <c r="Q7" s="159"/>
      <c r="R7" s="159"/>
      <c r="S7" s="159"/>
      <c r="T7" s="159"/>
      <c r="U7" s="159"/>
      <c r="V7" s="159"/>
      <c r="W7" s="159"/>
      <c r="X7" s="159"/>
    </row>
    <row r="8" spans="1:24" ht="51">
      <c r="A8" s="159"/>
      <c r="B8" s="189" t="s">
        <v>502</v>
      </c>
      <c r="C8" s="185" t="s">
        <v>503</v>
      </c>
      <c r="D8" s="186">
        <v>1</v>
      </c>
      <c r="E8" s="159"/>
      <c r="F8" s="159"/>
      <c r="G8" s="159"/>
      <c r="H8" s="159"/>
      <c r="I8" s="159"/>
      <c r="J8" s="159"/>
      <c r="K8" s="159"/>
      <c r="L8" s="159"/>
      <c r="M8" s="159"/>
      <c r="N8" s="159"/>
      <c r="O8" s="159"/>
      <c r="P8" s="159"/>
      <c r="Q8" s="159"/>
      <c r="R8" s="159"/>
      <c r="S8" s="159"/>
      <c r="T8" s="159"/>
      <c r="U8" s="159"/>
      <c r="V8" s="159"/>
      <c r="W8" s="159"/>
      <c r="X8" s="159"/>
    </row>
    <row r="9" spans="1:24">
      <c r="A9" s="159"/>
      <c r="B9" s="159"/>
      <c r="C9" s="159"/>
      <c r="D9" s="159"/>
      <c r="E9" s="159"/>
      <c r="F9" s="159"/>
      <c r="G9" s="159"/>
      <c r="H9" s="159"/>
      <c r="I9" s="159"/>
      <c r="J9" s="159"/>
      <c r="K9" s="159"/>
      <c r="L9" s="159"/>
      <c r="M9" s="159"/>
      <c r="N9" s="159"/>
      <c r="O9" s="159"/>
      <c r="P9" s="159"/>
      <c r="Q9" s="159"/>
      <c r="R9" s="159"/>
      <c r="S9" s="159"/>
      <c r="T9" s="159"/>
      <c r="U9" s="159"/>
      <c r="V9" s="159"/>
      <c r="W9" s="159"/>
      <c r="X9" s="159"/>
    </row>
    <row r="10" spans="1:24" ht="16.5">
      <c r="A10" s="159"/>
      <c r="B10" s="190"/>
      <c r="C10" s="159"/>
      <c r="D10" s="159"/>
      <c r="E10" s="159"/>
      <c r="F10" s="159"/>
      <c r="G10" s="159"/>
      <c r="H10" s="159"/>
      <c r="I10" s="159"/>
      <c r="J10" s="159"/>
      <c r="K10" s="159"/>
      <c r="L10" s="159"/>
      <c r="M10" s="159"/>
      <c r="N10" s="159"/>
      <c r="O10" s="159"/>
      <c r="P10" s="159"/>
      <c r="Q10" s="159"/>
      <c r="R10" s="159"/>
      <c r="S10" s="159"/>
      <c r="T10" s="159"/>
      <c r="U10" s="159"/>
      <c r="V10" s="159"/>
      <c r="W10" s="159"/>
      <c r="X10" s="159"/>
    </row>
    <row r="11" spans="1:24">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row>
    <row r="12" spans="1:24">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row>
    <row r="13" spans="1:24">
      <c r="A13" s="159"/>
      <c r="B13" s="159"/>
      <c r="C13" s="159"/>
      <c r="D13" s="159"/>
      <c r="E13" s="159"/>
      <c r="F13" s="159"/>
      <c r="G13" s="159"/>
      <c r="H13" s="159"/>
      <c r="I13" s="159"/>
      <c r="J13" s="159"/>
      <c r="K13" s="159"/>
      <c r="L13" s="159"/>
      <c r="M13" s="159"/>
      <c r="N13" s="159"/>
      <c r="O13" s="159"/>
      <c r="P13" s="159"/>
      <c r="Q13" s="159"/>
      <c r="R13" s="159"/>
      <c r="S13" s="159"/>
      <c r="T13" s="159"/>
      <c r="U13" s="159"/>
      <c r="V13" s="159"/>
      <c r="W13" s="159"/>
      <c r="X13" s="159"/>
    </row>
    <row r="14" spans="1:24">
      <c r="A14" s="159"/>
      <c r="B14" s="159"/>
      <c r="C14" s="159"/>
      <c r="D14" s="159"/>
      <c r="E14" s="159"/>
      <c r="F14" s="159"/>
      <c r="G14" s="159"/>
      <c r="H14" s="159"/>
      <c r="I14" s="159"/>
      <c r="J14" s="159"/>
      <c r="K14" s="159"/>
      <c r="L14" s="159"/>
      <c r="M14" s="159"/>
      <c r="N14" s="159"/>
      <c r="O14" s="159"/>
      <c r="P14" s="159"/>
      <c r="Q14" s="159"/>
      <c r="R14" s="159"/>
      <c r="S14" s="159"/>
      <c r="T14" s="159"/>
      <c r="U14" s="159"/>
      <c r="V14" s="159"/>
      <c r="W14" s="159"/>
      <c r="X14" s="159"/>
    </row>
    <row r="15" spans="1:24">
      <c r="A15" s="159"/>
      <c r="B15" s="159"/>
      <c r="C15" s="159"/>
      <c r="D15" s="159"/>
      <c r="E15" s="159"/>
      <c r="F15" s="159"/>
      <c r="G15" s="159"/>
      <c r="H15" s="159"/>
      <c r="I15" s="159"/>
      <c r="J15" s="159"/>
      <c r="K15" s="159"/>
      <c r="L15" s="159"/>
      <c r="M15" s="159"/>
      <c r="N15" s="159"/>
      <c r="O15" s="159"/>
      <c r="P15" s="159"/>
      <c r="Q15" s="159"/>
      <c r="R15" s="159"/>
      <c r="S15" s="159"/>
      <c r="T15" s="159"/>
      <c r="U15" s="159"/>
      <c r="V15" s="159"/>
      <c r="W15" s="159"/>
      <c r="X15" s="159"/>
    </row>
    <row r="16" spans="1:24">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row>
    <row r="17" spans="1:24">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row>
    <row r="18" spans="1:24">
      <c r="A18" s="159"/>
      <c r="B18" s="159"/>
      <c r="C18" s="159"/>
      <c r="D18" s="159"/>
      <c r="E18" s="159"/>
      <c r="F18" s="159"/>
      <c r="G18" s="159"/>
      <c r="H18" s="159"/>
      <c r="I18" s="159"/>
      <c r="J18" s="159"/>
      <c r="K18" s="159"/>
      <c r="L18" s="159"/>
      <c r="M18" s="159"/>
      <c r="N18" s="159"/>
      <c r="O18" s="159"/>
      <c r="P18" s="159"/>
      <c r="Q18" s="159"/>
      <c r="R18" s="159"/>
      <c r="S18" s="159"/>
      <c r="T18" s="159"/>
      <c r="U18" s="159"/>
      <c r="V18" s="159"/>
      <c r="W18" s="159"/>
      <c r="X18" s="159"/>
    </row>
    <row r="19" spans="1:24">
      <c r="A19" s="159"/>
      <c r="B19" s="159"/>
      <c r="C19" s="159"/>
      <c r="D19" s="159"/>
      <c r="E19" s="159"/>
      <c r="F19" s="159"/>
      <c r="G19" s="159"/>
      <c r="H19" s="159"/>
      <c r="I19" s="159"/>
      <c r="J19" s="159"/>
      <c r="K19" s="159"/>
      <c r="L19" s="159"/>
      <c r="M19" s="159"/>
      <c r="N19" s="159"/>
      <c r="O19" s="159"/>
      <c r="P19" s="159"/>
      <c r="Q19" s="159"/>
      <c r="R19" s="159"/>
      <c r="S19" s="159"/>
      <c r="T19" s="159"/>
      <c r="U19" s="159"/>
      <c r="V19" s="159"/>
      <c r="W19" s="159"/>
      <c r="X19" s="159"/>
    </row>
    <row r="20" spans="1:24">
      <c r="A20" s="159"/>
      <c r="B20" s="159"/>
      <c r="C20" s="159"/>
      <c r="D20" s="159"/>
      <c r="E20" s="159"/>
      <c r="F20" s="159"/>
      <c r="G20" s="159"/>
      <c r="H20" s="159"/>
      <c r="I20" s="159"/>
      <c r="J20" s="159"/>
      <c r="K20" s="159"/>
      <c r="L20" s="159"/>
      <c r="M20" s="159"/>
      <c r="N20" s="159"/>
      <c r="O20" s="159"/>
      <c r="P20" s="159"/>
      <c r="Q20" s="159"/>
      <c r="R20" s="159"/>
      <c r="S20" s="159"/>
      <c r="T20" s="159"/>
      <c r="U20" s="159"/>
      <c r="V20" s="159"/>
      <c r="W20" s="159"/>
      <c r="X20" s="159"/>
    </row>
    <row r="21" spans="1:24" ht="15.75" customHeight="1">
      <c r="A21" s="159"/>
      <c r="B21" s="159"/>
      <c r="C21" s="159"/>
      <c r="D21" s="159"/>
      <c r="E21" s="159"/>
      <c r="F21" s="159"/>
      <c r="G21" s="159"/>
      <c r="H21" s="159"/>
      <c r="I21" s="159"/>
      <c r="J21" s="159"/>
      <c r="K21" s="159"/>
      <c r="L21" s="159"/>
      <c r="M21" s="159"/>
      <c r="N21" s="159"/>
      <c r="O21" s="159"/>
      <c r="P21" s="159"/>
      <c r="Q21" s="159"/>
      <c r="R21" s="159"/>
      <c r="S21" s="159"/>
      <c r="T21" s="159"/>
      <c r="U21" s="159"/>
      <c r="V21" s="159"/>
      <c r="W21" s="159"/>
      <c r="X21" s="159"/>
    </row>
    <row r="22" spans="1:24" ht="15.75" customHeight="1">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row>
    <row r="23" spans="1:24" ht="15.75" customHeight="1">
      <c r="A23" s="159"/>
      <c r="B23" s="159"/>
      <c r="C23" s="159"/>
      <c r="D23" s="159"/>
      <c r="E23" s="159"/>
      <c r="F23" s="159"/>
      <c r="G23" s="159"/>
      <c r="H23" s="159"/>
      <c r="I23" s="159"/>
      <c r="J23" s="159"/>
      <c r="K23" s="159"/>
      <c r="L23" s="159"/>
      <c r="M23" s="159"/>
      <c r="N23" s="159"/>
      <c r="O23" s="159"/>
      <c r="P23" s="159"/>
      <c r="Q23" s="159"/>
      <c r="R23" s="159"/>
      <c r="S23" s="159"/>
      <c r="T23" s="159"/>
      <c r="U23" s="159"/>
      <c r="V23" s="159"/>
      <c r="W23" s="159"/>
      <c r="X23" s="159"/>
    </row>
    <row r="24" spans="1:24" ht="15.75" customHeight="1">
      <c r="A24" s="159"/>
      <c r="B24" s="159"/>
      <c r="C24" s="159"/>
      <c r="D24" s="159"/>
      <c r="E24" s="159"/>
      <c r="F24" s="159"/>
      <c r="G24" s="159"/>
      <c r="H24" s="159"/>
      <c r="I24" s="159"/>
      <c r="J24" s="159"/>
      <c r="K24" s="159"/>
      <c r="L24" s="159"/>
      <c r="M24" s="159"/>
      <c r="N24" s="159"/>
      <c r="O24" s="159"/>
      <c r="P24" s="159"/>
      <c r="Q24" s="159"/>
      <c r="R24" s="159"/>
      <c r="S24" s="159"/>
      <c r="T24" s="159"/>
      <c r="U24" s="159"/>
      <c r="V24" s="159"/>
      <c r="W24" s="159"/>
      <c r="X24" s="159"/>
    </row>
    <row r="25" spans="1:24" ht="15.75" customHeight="1">
      <c r="A25" s="159"/>
      <c r="B25" s="159"/>
      <c r="C25" s="159"/>
      <c r="D25" s="159"/>
      <c r="E25" s="159"/>
      <c r="F25" s="159"/>
      <c r="G25" s="159"/>
      <c r="H25" s="159"/>
      <c r="I25" s="159"/>
      <c r="J25" s="159"/>
      <c r="K25" s="159"/>
      <c r="L25" s="159"/>
      <c r="M25" s="159"/>
      <c r="N25" s="159"/>
      <c r="O25" s="159"/>
      <c r="P25" s="159"/>
      <c r="Q25" s="159"/>
      <c r="R25" s="159"/>
      <c r="S25" s="159"/>
      <c r="T25" s="159"/>
      <c r="U25" s="159"/>
      <c r="V25" s="159"/>
      <c r="W25" s="159"/>
      <c r="X25" s="159"/>
    </row>
    <row r="26" spans="1:24" ht="15.75" customHeight="1">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row>
    <row r="27" spans="1:24" ht="15.75" customHeight="1">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row>
    <row r="28" spans="1:24" ht="15.75" customHeight="1">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row>
    <row r="29" spans="1:24" ht="15.75" customHeight="1">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row>
    <row r="30" spans="1:24" ht="15.75" customHeight="1">
      <c r="A30" s="159"/>
      <c r="B30" s="159"/>
      <c r="C30" s="159"/>
      <c r="D30" s="159"/>
      <c r="E30" s="159"/>
      <c r="F30" s="159"/>
      <c r="G30" s="159"/>
      <c r="H30" s="159"/>
      <c r="I30" s="159"/>
      <c r="J30" s="159"/>
      <c r="K30" s="159"/>
      <c r="L30" s="159"/>
      <c r="M30" s="159"/>
      <c r="N30" s="159"/>
      <c r="O30" s="159"/>
      <c r="P30" s="159"/>
      <c r="Q30" s="159"/>
      <c r="R30" s="159"/>
      <c r="S30" s="159"/>
      <c r="T30" s="159"/>
      <c r="U30" s="159"/>
      <c r="V30" s="159"/>
      <c r="W30" s="159"/>
      <c r="X30" s="159"/>
    </row>
    <row r="31" spans="1:24" ht="15.75" customHeight="1">
      <c r="A31" s="159"/>
      <c r="B31" s="159"/>
      <c r="C31" s="159"/>
      <c r="D31" s="159"/>
      <c r="E31" s="159"/>
      <c r="F31" s="159"/>
      <c r="G31" s="159"/>
      <c r="H31" s="159"/>
      <c r="I31" s="159"/>
      <c r="J31" s="159"/>
      <c r="K31" s="159"/>
      <c r="L31" s="159"/>
      <c r="M31" s="159"/>
      <c r="N31" s="159"/>
      <c r="O31" s="159"/>
      <c r="P31" s="159"/>
      <c r="Q31" s="159"/>
      <c r="R31" s="159"/>
      <c r="S31" s="159"/>
      <c r="T31" s="159"/>
      <c r="U31" s="159"/>
      <c r="V31" s="159"/>
      <c r="W31" s="159"/>
      <c r="X31" s="159"/>
    </row>
    <row r="32" spans="1:24" ht="15.75" customHeight="1">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row>
    <row r="33" spans="1:24" ht="15.75" customHeight="1">
      <c r="A33" s="159"/>
      <c r="E33" s="159"/>
      <c r="F33" s="159"/>
      <c r="G33" s="159"/>
      <c r="H33" s="159"/>
      <c r="I33" s="159"/>
      <c r="J33" s="159"/>
      <c r="K33" s="159"/>
      <c r="L33" s="159"/>
      <c r="M33" s="159"/>
      <c r="N33" s="159"/>
      <c r="O33" s="159"/>
      <c r="P33" s="159"/>
      <c r="Q33" s="159"/>
      <c r="R33" s="159"/>
      <c r="S33" s="159"/>
      <c r="T33" s="159"/>
      <c r="U33" s="159"/>
      <c r="V33" s="159"/>
      <c r="W33" s="159"/>
      <c r="X33" s="159"/>
    </row>
    <row r="34" spans="1:24" ht="15.75" customHeight="1">
      <c r="A34" s="159"/>
      <c r="B34" s="1" t="s">
        <v>456</v>
      </c>
      <c r="E34" s="159"/>
      <c r="F34" s="159"/>
      <c r="G34" s="159"/>
      <c r="H34" s="159"/>
      <c r="I34" s="159"/>
      <c r="J34" s="159"/>
      <c r="K34" s="159"/>
      <c r="L34" s="159"/>
      <c r="M34" s="159"/>
      <c r="N34" s="159"/>
      <c r="O34" s="159"/>
      <c r="P34" s="159"/>
      <c r="Q34" s="159"/>
      <c r="R34" s="159"/>
      <c r="S34" s="159"/>
      <c r="T34" s="159"/>
      <c r="U34" s="159"/>
      <c r="V34" s="159"/>
      <c r="W34" s="159"/>
      <c r="X34" s="159"/>
    </row>
    <row r="35" spans="1:24" ht="15.75" customHeight="1">
      <c r="A35" s="159"/>
      <c r="B35" s="1" t="s">
        <v>457</v>
      </c>
    </row>
    <row r="36" spans="1:24" ht="15.75" customHeight="1">
      <c r="A36" s="159"/>
    </row>
    <row r="37" spans="1:24" ht="15.75" customHeight="1">
      <c r="A37" s="159"/>
    </row>
    <row r="38" spans="1:24" ht="15.75" customHeight="1">
      <c r="A38" s="159"/>
    </row>
    <row r="39" spans="1:24" ht="15.75" customHeight="1">
      <c r="A39" s="159"/>
    </row>
    <row r="40" spans="1:24" ht="15.75" customHeight="1">
      <c r="A40" s="159"/>
    </row>
    <row r="41" spans="1:24" ht="15.75" customHeight="1">
      <c r="A41" s="159"/>
    </row>
    <row r="42" spans="1:24" ht="15.75" customHeight="1">
      <c r="A42" s="159"/>
    </row>
    <row r="43" spans="1:24" ht="15.75" customHeight="1">
      <c r="A43" s="159"/>
    </row>
    <row r="44" spans="1:24" ht="15.75" customHeight="1">
      <c r="A44" s="159"/>
    </row>
    <row r="45" spans="1:24" ht="15.75" customHeight="1">
      <c r="A45" s="159"/>
    </row>
    <row r="46" spans="1:24" ht="15.75" customHeight="1">
      <c r="A46" s="159"/>
    </row>
    <row r="47" spans="1:24" ht="15.75" customHeight="1">
      <c r="A47" s="159"/>
    </row>
    <row r="48" spans="1:24" ht="15.75" customHeight="1">
      <c r="A48" s="159"/>
    </row>
    <row r="49" spans="1:1" ht="15.75" customHeight="1">
      <c r="A49" s="159"/>
    </row>
    <row r="50" spans="1:1" ht="15.75" customHeight="1">
      <c r="A50" s="159"/>
    </row>
    <row r="51" spans="1:1" ht="15.75" customHeight="1">
      <c r="A51" s="159"/>
    </row>
    <row r="52" spans="1:1" ht="15.75" customHeight="1">
      <c r="A52" s="159"/>
    </row>
    <row r="53" spans="1:1" ht="15.75" customHeight="1">
      <c r="A53" s="159"/>
    </row>
    <row r="54" spans="1:1" ht="15.75" customHeight="1">
      <c r="A54" s="159"/>
    </row>
    <row r="55" spans="1:1" ht="15.75" customHeight="1">
      <c r="A55" s="159"/>
    </row>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497A"/>
  </sheetPr>
  <dimension ref="A1:Z1000"/>
  <sheetViews>
    <sheetView workbookViewId="0"/>
  </sheetViews>
  <sheetFormatPr baseColWidth="10" defaultColWidth="14.42578125" defaultRowHeight="15" customHeight="1"/>
  <cols>
    <col min="1" max="2" width="14.28515625" customWidth="1"/>
    <col min="3" max="3" width="17" customWidth="1"/>
    <col min="4" max="4" width="14.28515625" customWidth="1"/>
    <col min="5" max="5" width="46" customWidth="1"/>
    <col min="6" max="26" width="14.28515625" customWidth="1"/>
  </cols>
  <sheetData>
    <row r="1" spans="1:26" ht="24" customHeight="1">
      <c r="A1" s="191"/>
      <c r="B1" s="290" t="s">
        <v>504</v>
      </c>
      <c r="C1" s="226"/>
      <c r="D1" s="226"/>
      <c r="E1" s="226"/>
      <c r="F1" s="227"/>
      <c r="G1" s="191"/>
      <c r="H1" s="191"/>
      <c r="I1" s="191"/>
      <c r="J1" s="191"/>
      <c r="K1" s="191"/>
      <c r="L1" s="191"/>
      <c r="M1" s="191"/>
      <c r="N1" s="191"/>
      <c r="O1" s="191"/>
      <c r="P1" s="191"/>
      <c r="Q1" s="191"/>
      <c r="R1" s="191"/>
      <c r="S1" s="191"/>
      <c r="T1" s="191"/>
      <c r="U1" s="191"/>
      <c r="V1" s="191"/>
      <c r="W1" s="191"/>
      <c r="X1" s="191"/>
      <c r="Y1" s="191"/>
      <c r="Z1" s="191"/>
    </row>
    <row r="2" spans="1:26" ht="12.75" customHeight="1">
      <c r="A2" s="191"/>
      <c r="B2" s="192"/>
      <c r="C2" s="192"/>
      <c r="D2" s="192"/>
      <c r="E2" s="192"/>
      <c r="F2" s="192"/>
      <c r="G2" s="191"/>
      <c r="H2" s="191"/>
      <c r="I2" s="191"/>
      <c r="J2" s="191"/>
      <c r="K2" s="191"/>
      <c r="L2" s="191"/>
      <c r="M2" s="191"/>
      <c r="N2" s="191"/>
      <c r="O2" s="191"/>
      <c r="P2" s="191"/>
      <c r="Q2" s="191"/>
      <c r="R2" s="191"/>
      <c r="S2" s="191"/>
      <c r="T2" s="191"/>
      <c r="U2" s="191"/>
      <c r="V2" s="191"/>
      <c r="W2" s="191"/>
      <c r="X2" s="191"/>
      <c r="Y2" s="191"/>
      <c r="Z2" s="191"/>
    </row>
    <row r="3" spans="1:26" ht="12.75" customHeight="1">
      <c r="A3" s="191"/>
      <c r="B3" s="291" t="s">
        <v>505</v>
      </c>
      <c r="C3" s="226"/>
      <c r="D3" s="292"/>
      <c r="E3" s="193" t="s">
        <v>83</v>
      </c>
      <c r="F3" s="194" t="s">
        <v>506</v>
      </c>
      <c r="G3" s="191"/>
      <c r="H3" s="191"/>
      <c r="I3" s="191"/>
      <c r="J3" s="191"/>
      <c r="K3" s="191"/>
      <c r="L3" s="191"/>
      <c r="M3" s="191"/>
      <c r="N3" s="191"/>
      <c r="O3" s="191"/>
      <c r="P3" s="191"/>
      <c r="Q3" s="191"/>
      <c r="R3" s="191"/>
      <c r="S3" s="191"/>
      <c r="T3" s="191"/>
      <c r="U3" s="191"/>
      <c r="V3" s="191"/>
      <c r="W3" s="191"/>
      <c r="X3" s="191"/>
      <c r="Y3" s="191"/>
      <c r="Z3" s="191"/>
    </row>
    <row r="4" spans="1:26" ht="12.75" customHeight="1">
      <c r="A4" s="191"/>
      <c r="B4" s="293" t="s">
        <v>507</v>
      </c>
      <c r="C4" s="296" t="s">
        <v>76</v>
      </c>
      <c r="D4" s="195" t="s">
        <v>94</v>
      </c>
      <c r="E4" s="196" t="s">
        <v>508</v>
      </c>
      <c r="F4" s="197">
        <v>0.25</v>
      </c>
      <c r="G4" s="191"/>
      <c r="H4" s="191"/>
      <c r="I4" s="191"/>
      <c r="J4" s="191"/>
      <c r="K4" s="191"/>
      <c r="L4" s="191"/>
      <c r="M4" s="191"/>
      <c r="N4" s="191"/>
      <c r="O4" s="191"/>
      <c r="P4" s="191"/>
      <c r="Q4" s="191"/>
      <c r="R4" s="191"/>
      <c r="S4" s="191"/>
      <c r="T4" s="191"/>
      <c r="U4" s="191"/>
      <c r="V4" s="191"/>
      <c r="W4" s="191"/>
      <c r="X4" s="191"/>
      <c r="Y4" s="191"/>
      <c r="Z4" s="191"/>
    </row>
    <row r="5" spans="1:26" ht="12.75" customHeight="1">
      <c r="A5" s="191"/>
      <c r="B5" s="294"/>
      <c r="C5" s="257"/>
      <c r="D5" s="198" t="s">
        <v>130</v>
      </c>
      <c r="E5" s="199" t="s">
        <v>509</v>
      </c>
      <c r="F5" s="200">
        <v>0.15</v>
      </c>
      <c r="G5" s="191"/>
      <c r="H5" s="191"/>
      <c r="I5" s="191"/>
      <c r="J5" s="191"/>
      <c r="K5" s="191"/>
      <c r="L5" s="191"/>
      <c r="M5" s="191"/>
      <c r="N5" s="191"/>
      <c r="O5" s="191"/>
      <c r="P5" s="191"/>
      <c r="Q5" s="191"/>
      <c r="R5" s="191"/>
      <c r="S5" s="191"/>
      <c r="T5" s="191"/>
      <c r="U5" s="191"/>
      <c r="V5" s="191"/>
      <c r="W5" s="191"/>
      <c r="X5" s="191"/>
      <c r="Y5" s="191"/>
      <c r="Z5" s="191"/>
    </row>
    <row r="6" spans="1:26" ht="12.75" customHeight="1">
      <c r="A6" s="191"/>
      <c r="B6" s="294"/>
      <c r="C6" s="258"/>
      <c r="D6" s="198" t="s">
        <v>171</v>
      </c>
      <c r="E6" s="199" t="s">
        <v>510</v>
      </c>
      <c r="F6" s="200">
        <v>0.1</v>
      </c>
      <c r="G6" s="191"/>
      <c r="H6" s="191"/>
      <c r="I6" s="191"/>
      <c r="J6" s="191"/>
      <c r="K6" s="191"/>
      <c r="L6" s="191"/>
      <c r="M6" s="191"/>
      <c r="N6" s="191"/>
      <c r="O6" s="191"/>
      <c r="P6" s="191"/>
      <c r="Q6" s="191"/>
      <c r="R6" s="191"/>
      <c r="S6" s="191"/>
      <c r="T6" s="191"/>
      <c r="U6" s="191"/>
      <c r="V6" s="191"/>
      <c r="W6" s="191"/>
      <c r="X6" s="191"/>
      <c r="Y6" s="191"/>
      <c r="Z6" s="191"/>
    </row>
    <row r="7" spans="1:26" ht="12.75" customHeight="1">
      <c r="A7" s="191"/>
      <c r="B7" s="294"/>
      <c r="C7" s="288" t="s">
        <v>77</v>
      </c>
      <c r="D7" s="198" t="s">
        <v>209</v>
      </c>
      <c r="E7" s="199" t="s">
        <v>511</v>
      </c>
      <c r="F7" s="200">
        <v>0.25</v>
      </c>
      <c r="G7" s="191"/>
      <c r="H7" s="191"/>
      <c r="I7" s="191"/>
      <c r="J7" s="191"/>
      <c r="K7" s="191"/>
      <c r="L7" s="191"/>
      <c r="M7" s="191"/>
      <c r="N7" s="191"/>
      <c r="O7" s="191"/>
      <c r="P7" s="191"/>
      <c r="Q7" s="191"/>
      <c r="R7" s="191"/>
      <c r="S7" s="191"/>
      <c r="T7" s="191"/>
      <c r="U7" s="191"/>
      <c r="V7" s="191"/>
      <c r="W7" s="191"/>
      <c r="X7" s="191"/>
      <c r="Y7" s="191"/>
      <c r="Z7" s="191"/>
    </row>
    <row r="8" spans="1:26" ht="12.75" customHeight="1">
      <c r="A8" s="191"/>
      <c r="B8" s="295"/>
      <c r="C8" s="258"/>
      <c r="D8" s="198" t="s">
        <v>95</v>
      </c>
      <c r="E8" s="199" t="s">
        <v>512</v>
      </c>
      <c r="F8" s="200">
        <v>0.15</v>
      </c>
      <c r="G8" s="191"/>
      <c r="H8" s="191"/>
      <c r="I8" s="191"/>
      <c r="J8" s="191"/>
      <c r="K8" s="191"/>
      <c r="L8" s="191"/>
      <c r="M8" s="191"/>
      <c r="N8" s="191"/>
      <c r="O8" s="191"/>
      <c r="P8" s="191"/>
      <c r="Q8" s="191"/>
      <c r="R8" s="191"/>
      <c r="S8" s="191"/>
      <c r="T8" s="191"/>
      <c r="U8" s="191"/>
      <c r="V8" s="191"/>
      <c r="W8" s="191"/>
      <c r="X8" s="191"/>
      <c r="Y8" s="191"/>
      <c r="Z8" s="191"/>
    </row>
    <row r="9" spans="1:26" ht="12.75" customHeight="1">
      <c r="A9" s="191"/>
      <c r="B9" s="297" t="s">
        <v>513</v>
      </c>
      <c r="C9" s="288" t="s">
        <v>79</v>
      </c>
      <c r="D9" s="198" t="s">
        <v>96</v>
      </c>
      <c r="E9" s="199" t="s">
        <v>514</v>
      </c>
      <c r="F9" s="201" t="s">
        <v>515</v>
      </c>
      <c r="G9" s="191"/>
      <c r="H9" s="191"/>
      <c r="I9" s="191"/>
      <c r="J9" s="191"/>
      <c r="K9" s="191"/>
      <c r="L9" s="191"/>
      <c r="M9" s="191"/>
      <c r="N9" s="191"/>
      <c r="O9" s="191"/>
      <c r="P9" s="191"/>
      <c r="Q9" s="191"/>
      <c r="R9" s="191"/>
      <c r="S9" s="191"/>
      <c r="T9" s="191"/>
      <c r="U9" s="191"/>
      <c r="V9" s="191"/>
      <c r="W9" s="191"/>
      <c r="X9" s="191"/>
      <c r="Y9" s="191"/>
      <c r="Z9" s="191"/>
    </row>
    <row r="10" spans="1:26" ht="12.75" customHeight="1">
      <c r="A10" s="191"/>
      <c r="B10" s="294"/>
      <c r="C10" s="258"/>
      <c r="D10" s="198" t="s">
        <v>341</v>
      </c>
      <c r="E10" s="199" t="s">
        <v>516</v>
      </c>
      <c r="F10" s="201" t="s">
        <v>515</v>
      </c>
      <c r="G10" s="191"/>
      <c r="H10" s="191"/>
      <c r="I10" s="191"/>
      <c r="J10" s="191"/>
      <c r="K10" s="191"/>
      <c r="L10" s="191"/>
      <c r="M10" s="191"/>
      <c r="N10" s="191"/>
      <c r="O10" s="191"/>
      <c r="P10" s="191"/>
      <c r="Q10" s="191"/>
      <c r="R10" s="191"/>
      <c r="S10" s="191"/>
      <c r="T10" s="191"/>
      <c r="U10" s="191"/>
      <c r="V10" s="191"/>
      <c r="W10" s="191"/>
      <c r="X10" s="191"/>
      <c r="Y10" s="191"/>
      <c r="Z10" s="191"/>
    </row>
    <row r="11" spans="1:26" ht="12.75" customHeight="1">
      <c r="A11" s="191"/>
      <c r="B11" s="294"/>
      <c r="C11" s="288" t="s">
        <v>80</v>
      </c>
      <c r="D11" s="198" t="s">
        <v>97</v>
      </c>
      <c r="E11" s="199" t="s">
        <v>517</v>
      </c>
      <c r="F11" s="201" t="s">
        <v>515</v>
      </c>
      <c r="G11" s="191"/>
      <c r="H11" s="191"/>
      <c r="I11" s="191"/>
      <c r="J11" s="191"/>
      <c r="K11" s="191"/>
      <c r="L11" s="191"/>
      <c r="M11" s="191"/>
      <c r="N11" s="191"/>
      <c r="O11" s="191"/>
      <c r="P11" s="191"/>
      <c r="Q11" s="191"/>
      <c r="R11" s="191"/>
      <c r="S11" s="191"/>
      <c r="T11" s="191"/>
      <c r="U11" s="191"/>
      <c r="V11" s="191"/>
      <c r="W11" s="191"/>
      <c r="X11" s="191"/>
      <c r="Y11" s="191"/>
      <c r="Z11" s="191"/>
    </row>
    <row r="12" spans="1:26" ht="12.75" customHeight="1">
      <c r="A12" s="191"/>
      <c r="B12" s="294"/>
      <c r="C12" s="258"/>
      <c r="D12" s="198" t="s">
        <v>172</v>
      </c>
      <c r="E12" s="199" t="s">
        <v>518</v>
      </c>
      <c r="F12" s="201" t="s">
        <v>515</v>
      </c>
      <c r="G12" s="191"/>
      <c r="H12" s="191"/>
      <c r="I12" s="191"/>
      <c r="J12" s="191"/>
      <c r="K12" s="191"/>
      <c r="L12" s="191"/>
      <c r="M12" s="191"/>
      <c r="N12" s="191"/>
      <c r="O12" s="191"/>
      <c r="P12" s="191"/>
      <c r="Q12" s="191"/>
      <c r="R12" s="191"/>
      <c r="S12" s="191"/>
      <c r="T12" s="191"/>
      <c r="U12" s="191"/>
      <c r="V12" s="191"/>
      <c r="W12" s="191"/>
      <c r="X12" s="191"/>
      <c r="Y12" s="191"/>
      <c r="Z12" s="191"/>
    </row>
    <row r="13" spans="1:26" ht="12.75" customHeight="1">
      <c r="A13" s="191"/>
      <c r="B13" s="294"/>
      <c r="C13" s="288" t="s">
        <v>81</v>
      </c>
      <c r="D13" s="198" t="s">
        <v>98</v>
      </c>
      <c r="E13" s="199" t="s">
        <v>519</v>
      </c>
      <c r="F13" s="201" t="s">
        <v>515</v>
      </c>
      <c r="G13" s="191"/>
      <c r="H13" s="191"/>
      <c r="I13" s="191"/>
      <c r="J13" s="191"/>
      <c r="K13" s="191"/>
      <c r="L13" s="191"/>
      <c r="M13" s="191"/>
      <c r="N13" s="191"/>
      <c r="O13" s="191"/>
      <c r="P13" s="191"/>
      <c r="Q13" s="191"/>
      <c r="R13" s="191"/>
      <c r="S13" s="191"/>
      <c r="T13" s="191"/>
      <c r="U13" s="191"/>
      <c r="V13" s="191"/>
      <c r="W13" s="191"/>
      <c r="X13" s="191"/>
      <c r="Y13" s="191"/>
      <c r="Z13" s="191"/>
    </row>
    <row r="14" spans="1:26" ht="12.75" customHeight="1">
      <c r="A14" s="191"/>
      <c r="B14" s="298"/>
      <c r="C14" s="289"/>
      <c r="D14" s="202" t="s">
        <v>342</v>
      </c>
      <c r="E14" s="203" t="s">
        <v>520</v>
      </c>
      <c r="F14" s="204" t="s">
        <v>515</v>
      </c>
      <c r="G14" s="191"/>
      <c r="H14" s="191"/>
      <c r="I14" s="191"/>
      <c r="J14" s="191"/>
      <c r="K14" s="191"/>
      <c r="L14" s="191"/>
      <c r="M14" s="191"/>
      <c r="N14" s="191"/>
      <c r="O14" s="191"/>
      <c r="P14" s="191"/>
      <c r="Q14" s="191"/>
      <c r="R14" s="191"/>
      <c r="S14" s="191"/>
      <c r="T14" s="191"/>
      <c r="U14" s="191"/>
      <c r="V14" s="191"/>
      <c r="W14" s="191"/>
      <c r="X14" s="191"/>
      <c r="Y14" s="191"/>
      <c r="Z14" s="191"/>
    </row>
    <row r="15" spans="1:26" ht="49.5" customHeight="1">
      <c r="A15" s="191"/>
      <c r="B15" s="287" t="s">
        <v>521</v>
      </c>
      <c r="C15" s="239"/>
      <c r="D15" s="239"/>
      <c r="E15" s="239"/>
      <c r="F15" s="240"/>
      <c r="G15" s="191"/>
      <c r="H15" s="191"/>
      <c r="I15" s="191"/>
      <c r="J15" s="191"/>
      <c r="K15" s="191"/>
      <c r="L15" s="191"/>
      <c r="M15" s="191"/>
      <c r="N15" s="191"/>
      <c r="O15" s="191"/>
      <c r="P15" s="191"/>
      <c r="Q15" s="191"/>
      <c r="R15" s="191"/>
      <c r="S15" s="191"/>
      <c r="T15" s="191"/>
      <c r="U15" s="191"/>
      <c r="V15" s="191"/>
      <c r="W15" s="191"/>
      <c r="X15" s="191"/>
      <c r="Y15" s="191"/>
      <c r="Z15" s="191"/>
    </row>
    <row r="16" spans="1:26" ht="27" customHeight="1">
      <c r="A16" s="205"/>
      <c r="B16" s="206"/>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row>
    <row r="17" spans="1:26" ht="12.75" customHeight="1">
      <c r="A17" s="20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row>
    <row r="18" spans="1:26" ht="12.75" customHeight="1">
      <c r="A18" s="205"/>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row>
    <row r="19" spans="1:26" ht="12.75" customHeight="1">
      <c r="A19" s="20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row>
    <row r="20" spans="1:26" ht="12.75" customHeight="1">
      <c r="A20" s="205"/>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row>
    <row r="21" spans="1:26" ht="12.75" customHeight="1">
      <c r="A21" s="205"/>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row>
    <row r="22" spans="1:26" ht="12.75" customHeight="1">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row>
    <row r="23" spans="1:26" ht="12.75" customHeight="1">
      <c r="A23" s="205"/>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row>
    <row r="24" spans="1:26" ht="12.75" customHeight="1">
      <c r="A24" s="205"/>
      <c r="B24" s="205"/>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row>
    <row r="25" spans="1:26" ht="12.75" customHeight="1">
      <c r="A25" s="205"/>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row>
    <row r="26" spans="1:26" ht="12.75" customHeight="1">
      <c r="A26" s="205"/>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row>
    <row r="27" spans="1:26" ht="12.75" customHeight="1">
      <c r="A27" s="205"/>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row>
    <row r="28" spans="1:26" ht="12.75" customHeight="1">
      <c r="A28" s="205"/>
      <c r="B28" s="20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row>
    <row r="29" spans="1:26" ht="12.75" customHeight="1">
      <c r="A29" s="205"/>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row>
    <row r="30" spans="1:26" ht="12.75" customHeight="1">
      <c r="A30" s="205"/>
      <c r="B30" s="2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row>
    <row r="31" spans="1:26" ht="12.75" customHeight="1">
      <c r="A31" s="205"/>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row>
    <row r="32" spans="1:26" ht="12.75" customHeight="1">
      <c r="A32" s="205"/>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row>
    <row r="33" spans="1:26" ht="12.75" customHeight="1">
      <c r="A33" s="205"/>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row>
    <row r="34" spans="1:26" ht="12.75" customHeight="1">
      <c r="A34" s="205"/>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row>
    <row r="35" spans="1:26" ht="12.75" customHeight="1">
      <c r="A35" s="205"/>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row>
    <row r="36" spans="1:26" ht="12.75" customHeight="1">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row>
    <row r="37" spans="1:26" ht="12.75" customHeight="1">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row>
    <row r="38" spans="1:26" ht="12.75" customHeight="1">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row>
    <row r="39" spans="1:26" ht="12.75" customHeight="1">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row>
    <row r="40" spans="1:26" ht="12.75" customHeight="1">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row>
    <row r="41" spans="1:26" ht="12.75" customHeight="1">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row>
    <row r="42" spans="1:26" ht="12.75" customHeight="1">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row>
    <row r="43" spans="1:26" ht="12.75" customHeight="1">
      <c r="A43" s="205"/>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row>
    <row r="44" spans="1:26" ht="12.75" customHeight="1">
      <c r="A44" s="205"/>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row>
    <row r="45" spans="1:26" ht="12.75" customHeight="1">
      <c r="A45" s="205"/>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row>
    <row r="46" spans="1:26" ht="12.75" customHeight="1">
      <c r="A46" s="205"/>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row>
    <row r="47" spans="1:26" ht="12.75" customHeight="1">
      <c r="A47" s="205"/>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row>
    <row r="48" spans="1:26" ht="12.75" customHeight="1">
      <c r="A48" s="205"/>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row>
    <row r="49" spans="1:26" ht="12.75" customHeight="1">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row>
    <row r="50" spans="1:26" ht="12.75" customHeight="1">
      <c r="A50" s="205"/>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row>
    <row r="51" spans="1:26" ht="12.75" customHeight="1">
      <c r="A51" s="205"/>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row>
    <row r="52" spans="1:26" ht="12.75" customHeight="1">
      <c r="A52" s="205"/>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row>
    <row r="53" spans="1:26" ht="12.75" customHeight="1">
      <c r="A53" s="205"/>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row>
    <row r="54" spans="1:26" ht="12.75" customHeight="1">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row>
    <row r="55" spans="1:26" ht="12.75" customHeight="1">
      <c r="A55" s="20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row>
    <row r="56" spans="1:26" ht="12.75" customHeight="1">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row>
    <row r="57" spans="1:26" ht="12.75" customHeight="1">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row>
    <row r="58" spans="1:26" ht="12.75" customHeight="1">
      <c r="A58" s="205"/>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row>
    <row r="59" spans="1:26" ht="12.75" customHeight="1">
      <c r="A59" s="20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row>
    <row r="60" spans="1:26" ht="12.75" customHeight="1">
      <c r="A60" s="205"/>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row>
    <row r="61" spans="1:26" ht="12.75" customHeight="1">
      <c r="A61" s="20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row>
    <row r="62" spans="1:26" ht="12.75" customHeight="1">
      <c r="A62" s="205"/>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row>
    <row r="63" spans="1:26" ht="12.75" customHeight="1">
      <c r="A63" s="205"/>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row>
    <row r="64" spans="1:26" ht="12.75" customHeight="1">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row>
    <row r="65" spans="1:26" ht="12.75" customHeight="1">
      <c r="A65" s="205"/>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row>
    <row r="66" spans="1:26" ht="12.75" customHeight="1">
      <c r="A66" s="205"/>
      <c r="B66" s="205"/>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row>
    <row r="67" spans="1:26" ht="12.75" customHeight="1">
      <c r="A67" s="205"/>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row>
    <row r="68" spans="1:26" ht="12.75" customHeight="1">
      <c r="A68" s="20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row>
    <row r="69" spans="1:26" ht="12.75" customHeight="1">
      <c r="A69" s="20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row>
    <row r="70" spans="1:26" ht="12.75" customHeight="1">
      <c r="A70" s="205"/>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row>
    <row r="71" spans="1:26" ht="12.75" customHeight="1">
      <c r="A71" s="205"/>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row>
    <row r="72" spans="1:26" ht="12.75" customHeight="1">
      <c r="A72" s="205"/>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row>
    <row r="73" spans="1:26" ht="12.75" customHeight="1">
      <c r="A73" s="205"/>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row>
    <row r="74" spans="1:26" ht="12.75" customHeight="1">
      <c r="A74" s="205"/>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row>
    <row r="75" spans="1:26" ht="12.75" customHeight="1">
      <c r="A75" s="205"/>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row>
    <row r="76" spans="1:26" ht="12.75" customHeight="1">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row>
    <row r="77" spans="1:26" ht="12.75" customHeight="1">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row>
    <row r="78" spans="1:26" ht="12.75" customHeight="1">
      <c r="A78" s="205"/>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row>
    <row r="79" spans="1:26" ht="12.75" customHeight="1">
      <c r="A79" s="205"/>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row>
    <row r="80" spans="1:26" ht="12.75" customHeight="1">
      <c r="A80" s="205"/>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row>
    <row r="81" spans="1:26" ht="12.75" customHeight="1">
      <c r="A81" s="205"/>
      <c r="B81" s="205"/>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row>
    <row r="82" spans="1:26" ht="12.75" customHeight="1">
      <c r="A82" s="205"/>
      <c r="B82" s="205"/>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row>
    <row r="83" spans="1:26" ht="12.75" customHeight="1">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row>
    <row r="84" spans="1:26" ht="12.75" customHeight="1">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row>
    <row r="85" spans="1:26" ht="12.75" customHeight="1">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row>
    <row r="86" spans="1:26" ht="12.75" customHeight="1">
      <c r="A86" s="205"/>
      <c r="B86" s="205"/>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row>
    <row r="87" spans="1:26" ht="12.75" customHeight="1">
      <c r="A87" s="205"/>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row>
    <row r="88" spans="1:26" ht="12.75" customHeight="1">
      <c r="A88" s="205"/>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row>
    <row r="89" spans="1:26" ht="12.75" customHeight="1">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row>
    <row r="90" spans="1:26" ht="12.75" customHeight="1">
      <c r="A90" s="205"/>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row>
    <row r="91" spans="1:26" ht="12.75" customHeight="1">
      <c r="A91" s="205"/>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row>
    <row r="92" spans="1:26" ht="12.75" customHeight="1">
      <c r="A92" s="205"/>
      <c r="B92" s="20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row>
    <row r="93" spans="1:26" ht="12.75" customHeight="1">
      <c r="A93" s="205"/>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row>
    <row r="94" spans="1:26" ht="12.75" customHeight="1">
      <c r="A94" s="205"/>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row>
    <row r="95" spans="1:26" ht="12.75" customHeight="1">
      <c r="A95" s="205"/>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row>
    <row r="96" spans="1:26" ht="12.75" customHeight="1">
      <c r="A96" s="205"/>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row>
    <row r="97" spans="1:26" ht="12.75" customHeight="1">
      <c r="A97" s="205"/>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row>
    <row r="98" spans="1:26" ht="12.75" customHeight="1">
      <c r="A98" s="205"/>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row>
    <row r="99" spans="1:26" ht="12.75" customHeight="1">
      <c r="A99" s="205"/>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row>
    <row r="100" spans="1:26" ht="12.75" customHeight="1">
      <c r="A100" s="205"/>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row>
    <row r="101" spans="1:26" ht="12.75" customHeight="1">
      <c r="A101" s="205"/>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row>
    <row r="102" spans="1:26" ht="12.75" customHeight="1">
      <c r="A102" s="205"/>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row>
    <row r="103" spans="1:26" ht="12.75" customHeight="1">
      <c r="A103" s="205"/>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row>
    <row r="104" spans="1:26" ht="12.75" customHeight="1">
      <c r="A104" s="205"/>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row>
    <row r="105" spans="1:26" ht="12.75" customHeight="1">
      <c r="A105" s="205"/>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row>
    <row r="106" spans="1:26" ht="12.75" customHeight="1">
      <c r="A106" s="205"/>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row>
    <row r="107" spans="1:26" ht="12.75" customHeight="1">
      <c r="A107" s="205"/>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row>
    <row r="108" spans="1:26" ht="12.75" customHeight="1">
      <c r="A108" s="205"/>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row>
    <row r="109" spans="1:26" ht="12.75" customHeight="1">
      <c r="A109" s="205"/>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row>
    <row r="110" spans="1:26" ht="12.75" customHeight="1">
      <c r="A110" s="205"/>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row>
    <row r="111" spans="1:26" ht="12.75" customHeight="1">
      <c r="A111" s="205"/>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row>
    <row r="112" spans="1:26" ht="12.75" customHeight="1">
      <c r="A112" s="205"/>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row>
    <row r="113" spans="1:26" ht="12.75" customHeight="1">
      <c r="A113" s="205"/>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row>
    <row r="114" spans="1:26" ht="12.75" customHeight="1">
      <c r="A114" s="205"/>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row>
    <row r="115" spans="1:26" ht="12.75" customHeight="1">
      <c r="A115" s="205"/>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row>
    <row r="116" spans="1:26" ht="12.75" customHeight="1">
      <c r="A116" s="205"/>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row>
    <row r="117" spans="1:26" ht="12.75" customHeight="1">
      <c r="A117" s="205"/>
      <c r="B117" s="205"/>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row>
    <row r="118" spans="1:26" ht="12.75" customHeight="1">
      <c r="A118" s="205"/>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row>
    <row r="119" spans="1:26" ht="12.75" customHeight="1">
      <c r="A119" s="205"/>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row>
    <row r="120" spans="1:26" ht="12.75" customHeight="1">
      <c r="A120" s="205"/>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row>
    <row r="121" spans="1:26" ht="12.75" customHeight="1">
      <c r="A121" s="205"/>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row>
    <row r="122" spans="1:26" ht="12.75" customHeight="1">
      <c r="A122" s="205"/>
      <c r="B122" s="205"/>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row>
    <row r="123" spans="1:26" ht="12.75" customHeight="1">
      <c r="A123" s="205"/>
      <c r="B123" s="205"/>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row>
    <row r="124" spans="1:26" ht="12.75" customHeight="1">
      <c r="A124" s="205"/>
      <c r="B124" s="205"/>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row>
    <row r="125" spans="1:26" ht="12.75" customHeight="1">
      <c r="A125" s="205"/>
      <c r="B125" s="205"/>
      <c r="C125" s="205"/>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row>
    <row r="126" spans="1:26" ht="12.75" customHeight="1">
      <c r="A126" s="205"/>
      <c r="B126" s="205"/>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row>
    <row r="127" spans="1:26" ht="12.75" customHeight="1">
      <c r="A127" s="205"/>
      <c r="B127" s="205"/>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row>
    <row r="128" spans="1:26" ht="12.75" customHeight="1">
      <c r="A128" s="205"/>
      <c r="B128" s="205"/>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row>
    <row r="129" spans="1:26" ht="12.75" customHeight="1">
      <c r="A129" s="205"/>
      <c r="B129" s="205"/>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row>
    <row r="130" spans="1:26" ht="12.75" customHeight="1">
      <c r="A130" s="205"/>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row>
    <row r="131" spans="1:26" ht="12.75" customHeight="1">
      <c r="A131" s="205"/>
      <c r="B131" s="205"/>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row>
    <row r="132" spans="1:26" ht="12.75" customHeight="1">
      <c r="A132" s="205"/>
      <c r="B132" s="205"/>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row>
    <row r="133" spans="1:26" ht="12.75" customHeight="1">
      <c r="A133" s="205"/>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row>
    <row r="134" spans="1:26" ht="12.75" customHeight="1">
      <c r="A134" s="205"/>
      <c r="B134" s="205"/>
      <c r="C134" s="205"/>
      <c r="D134" s="205"/>
      <c r="E134" s="205"/>
      <c r="F134" s="205"/>
      <c r="G134" s="205"/>
      <c r="H134" s="205"/>
      <c r="I134" s="205"/>
      <c r="J134" s="205"/>
      <c r="K134" s="205"/>
      <c r="L134" s="205"/>
      <c r="M134" s="205"/>
      <c r="N134" s="205"/>
      <c r="O134" s="205"/>
      <c r="P134" s="205"/>
      <c r="Q134" s="205"/>
      <c r="R134" s="205"/>
      <c r="S134" s="205"/>
      <c r="T134" s="205"/>
      <c r="U134" s="205"/>
      <c r="V134" s="205"/>
      <c r="W134" s="205"/>
      <c r="X134" s="205"/>
      <c r="Y134" s="205"/>
      <c r="Z134" s="205"/>
    </row>
    <row r="135" spans="1:26" ht="12.75" customHeight="1">
      <c r="A135" s="205"/>
      <c r="B135" s="205"/>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row>
    <row r="136" spans="1:26" ht="12.75" customHeight="1">
      <c r="A136" s="205"/>
      <c r="B136" s="205"/>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5"/>
      <c r="Z136" s="205"/>
    </row>
    <row r="137" spans="1:26" ht="12.75" customHeight="1">
      <c r="A137" s="205"/>
      <c r="B137" s="205"/>
      <c r="C137" s="205"/>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row>
    <row r="138" spans="1:26" ht="12.75" customHeight="1">
      <c r="A138" s="205"/>
      <c r="B138" s="205"/>
      <c r="C138" s="205"/>
      <c r="D138" s="205"/>
      <c r="E138" s="205"/>
      <c r="F138" s="205"/>
      <c r="G138" s="205"/>
      <c r="H138" s="205"/>
      <c r="I138" s="205"/>
      <c r="J138" s="205"/>
      <c r="K138" s="205"/>
      <c r="L138" s="205"/>
      <c r="M138" s="205"/>
      <c r="N138" s="205"/>
      <c r="O138" s="205"/>
      <c r="P138" s="205"/>
      <c r="Q138" s="205"/>
      <c r="R138" s="205"/>
      <c r="S138" s="205"/>
      <c r="T138" s="205"/>
      <c r="U138" s="205"/>
      <c r="V138" s="205"/>
      <c r="W138" s="205"/>
      <c r="X138" s="205"/>
      <c r="Y138" s="205"/>
      <c r="Z138" s="205"/>
    </row>
    <row r="139" spans="1:26" ht="12.75" customHeight="1">
      <c r="A139" s="205"/>
      <c r="B139" s="205"/>
      <c r="C139" s="205"/>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5"/>
      <c r="Z139" s="205"/>
    </row>
    <row r="140" spans="1:26" ht="12.75" customHeight="1">
      <c r="A140" s="205"/>
      <c r="B140" s="205"/>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5"/>
      <c r="Z140" s="205"/>
    </row>
    <row r="141" spans="1:26" ht="12.75" customHeight="1">
      <c r="A141" s="205"/>
      <c r="B141" s="205"/>
      <c r="C141" s="205"/>
      <c r="D141" s="205"/>
      <c r="E141" s="205"/>
      <c r="F141" s="205"/>
      <c r="G141" s="205"/>
      <c r="H141" s="205"/>
      <c r="I141" s="205"/>
      <c r="J141" s="205"/>
      <c r="K141" s="205"/>
      <c r="L141" s="205"/>
      <c r="M141" s="205"/>
      <c r="N141" s="205"/>
      <c r="O141" s="205"/>
      <c r="P141" s="205"/>
      <c r="Q141" s="205"/>
      <c r="R141" s="205"/>
      <c r="S141" s="205"/>
      <c r="T141" s="205"/>
      <c r="U141" s="205"/>
      <c r="V141" s="205"/>
      <c r="W141" s="205"/>
      <c r="X141" s="205"/>
      <c r="Y141" s="205"/>
      <c r="Z141" s="205"/>
    </row>
    <row r="142" spans="1:26" ht="12.75" customHeight="1">
      <c r="A142" s="205"/>
      <c r="B142" s="205"/>
      <c r="C142" s="205"/>
      <c r="D142" s="205"/>
      <c r="E142" s="205"/>
      <c r="F142" s="205"/>
      <c r="G142" s="205"/>
      <c r="H142" s="205"/>
      <c r="I142" s="205"/>
      <c r="J142" s="205"/>
      <c r="K142" s="205"/>
      <c r="L142" s="205"/>
      <c r="M142" s="205"/>
      <c r="N142" s="205"/>
      <c r="O142" s="205"/>
      <c r="P142" s="205"/>
      <c r="Q142" s="205"/>
      <c r="R142" s="205"/>
      <c r="S142" s="205"/>
      <c r="T142" s="205"/>
      <c r="U142" s="205"/>
      <c r="V142" s="205"/>
      <c r="W142" s="205"/>
      <c r="X142" s="205"/>
      <c r="Y142" s="205"/>
      <c r="Z142" s="205"/>
    </row>
    <row r="143" spans="1:26" ht="12.75" customHeight="1">
      <c r="A143" s="205"/>
      <c r="B143" s="205"/>
      <c r="C143" s="205"/>
      <c r="D143" s="205"/>
      <c r="E143" s="205"/>
      <c r="F143" s="205"/>
      <c r="G143" s="205"/>
      <c r="H143" s="205"/>
      <c r="I143" s="205"/>
      <c r="J143" s="205"/>
      <c r="K143" s="205"/>
      <c r="L143" s="205"/>
      <c r="M143" s="205"/>
      <c r="N143" s="205"/>
      <c r="O143" s="205"/>
      <c r="P143" s="205"/>
      <c r="Q143" s="205"/>
      <c r="R143" s="205"/>
      <c r="S143" s="205"/>
      <c r="T143" s="205"/>
      <c r="U143" s="205"/>
      <c r="V143" s="205"/>
      <c r="W143" s="205"/>
      <c r="X143" s="205"/>
      <c r="Y143" s="205"/>
      <c r="Z143" s="205"/>
    </row>
    <row r="144" spans="1:26" ht="12.75" customHeight="1">
      <c r="A144" s="205"/>
      <c r="B144" s="205"/>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row>
    <row r="145" spans="1:26" ht="12.75" customHeight="1">
      <c r="A145" s="205"/>
      <c r="B145" s="205"/>
      <c r="C145" s="205"/>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5"/>
      <c r="Z145" s="205"/>
    </row>
    <row r="146" spans="1:26" ht="12.75" customHeight="1">
      <c r="A146" s="205"/>
      <c r="B146" s="205"/>
      <c r="C146" s="205"/>
      <c r="D146" s="205"/>
      <c r="E146" s="205"/>
      <c r="F146" s="205"/>
      <c r="G146" s="205"/>
      <c r="H146" s="205"/>
      <c r="I146" s="205"/>
      <c r="J146" s="205"/>
      <c r="K146" s="205"/>
      <c r="L146" s="205"/>
      <c r="M146" s="205"/>
      <c r="N146" s="205"/>
      <c r="O146" s="205"/>
      <c r="P146" s="205"/>
      <c r="Q146" s="205"/>
      <c r="R146" s="205"/>
      <c r="S146" s="205"/>
      <c r="T146" s="205"/>
      <c r="U146" s="205"/>
      <c r="V146" s="205"/>
      <c r="W146" s="205"/>
      <c r="X146" s="205"/>
      <c r="Y146" s="205"/>
      <c r="Z146" s="205"/>
    </row>
    <row r="147" spans="1:26" ht="12.75" customHeight="1">
      <c r="A147" s="205"/>
      <c r="B147" s="205"/>
      <c r="C147" s="205"/>
      <c r="D147" s="205"/>
      <c r="E147" s="205"/>
      <c r="F147" s="205"/>
      <c r="G147" s="205"/>
      <c r="H147" s="205"/>
      <c r="I147" s="205"/>
      <c r="J147" s="205"/>
      <c r="K147" s="205"/>
      <c r="L147" s="205"/>
      <c r="M147" s="205"/>
      <c r="N147" s="205"/>
      <c r="O147" s="205"/>
      <c r="P147" s="205"/>
      <c r="Q147" s="205"/>
      <c r="R147" s="205"/>
      <c r="S147" s="205"/>
      <c r="T147" s="205"/>
      <c r="U147" s="205"/>
      <c r="V147" s="205"/>
      <c r="W147" s="205"/>
      <c r="X147" s="205"/>
      <c r="Y147" s="205"/>
      <c r="Z147" s="205"/>
    </row>
    <row r="148" spans="1:26" ht="12.75" customHeight="1">
      <c r="A148" s="205"/>
      <c r="B148" s="205"/>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row>
    <row r="149" spans="1:26" ht="12.75" customHeight="1">
      <c r="A149" s="205"/>
      <c r="B149" s="205"/>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row>
    <row r="150" spans="1:26" ht="12.75" customHeight="1">
      <c r="A150" s="205"/>
      <c r="B150" s="205"/>
      <c r="C150" s="205"/>
      <c r="D150" s="205"/>
      <c r="E150" s="205"/>
      <c r="F150" s="205"/>
      <c r="G150" s="205"/>
      <c r="H150" s="205"/>
      <c r="I150" s="205"/>
      <c r="J150" s="205"/>
      <c r="K150" s="205"/>
      <c r="L150" s="205"/>
      <c r="M150" s="205"/>
      <c r="N150" s="205"/>
      <c r="O150" s="205"/>
      <c r="P150" s="205"/>
      <c r="Q150" s="205"/>
      <c r="R150" s="205"/>
      <c r="S150" s="205"/>
      <c r="T150" s="205"/>
      <c r="U150" s="205"/>
      <c r="V150" s="205"/>
      <c r="W150" s="205"/>
      <c r="X150" s="205"/>
      <c r="Y150" s="205"/>
      <c r="Z150" s="205"/>
    </row>
    <row r="151" spans="1:26" ht="12.75" customHeight="1">
      <c r="A151" s="205"/>
      <c r="B151" s="205"/>
      <c r="C151" s="205"/>
      <c r="D151" s="205"/>
      <c r="E151" s="205"/>
      <c r="F151" s="205"/>
      <c r="G151" s="205"/>
      <c r="H151" s="205"/>
      <c r="I151" s="205"/>
      <c r="J151" s="205"/>
      <c r="K151" s="205"/>
      <c r="L151" s="205"/>
      <c r="M151" s="205"/>
      <c r="N151" s="205"/>
      <c r="O151" s="205"/>
      <c r="P151" s="205"/>
      <c r="Q151" s="205"/>
      <c r="R151" s="205"/>
      <c r="S151" s="205"/>
      <c r="T151" s="205"/>
      <c r="U151" s="205"/>
      <c r="V151" s="205"/>
      <c r="W151" s="205"/>
      <c r="X151" s="205"/>
      <c r="Y151" s="205"/>
      <c r="Z151" s="205"/>
    </row>
    <row r="152" spans="1:26" ht="12.75" customHeight="1">
      <c r="A152" s="205"/>
      <c r="B152" s="205"/>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row>
    <row r="153" spans="1:26" ht="12.75" customHeight="1">
      <c r="A153" s="205"/>
      <c r="B153" s="205"/>
      <c r="C153" s="205"/>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05"/>
      <c r="Z153" s="205"/>
    </row>
    <row r="154" spans="1:26" ht="12.75" customHeight="1">
      <c r="A154" s="205"/>
      <c r="B154" s="205"/>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row>
    <row r="155" spans="1:26" ht="12.75" customHeight="1">
      <c r="A155" s="205"/>
      <c r="B155" s="205"/>
      <c r="C155" s="205"/>
      <c r="D155" s="205"/>
      <c r="E155" s="205"/>
      <c r="F155" s="205"/>
      <c r="G155" s="205"/>
      <c r="H155" s="205"/>
      <c r="I155" s="205"/>
      <c r="J155" s="205"/>
      <c r="K155" s="205"/>
      <c r="L155" s="205"/>
      <c r="M155" s="205"/>
      <c r="N155" s="205"/>
      <c r="O155" s="205"/>
      <c r="P155" s="205"/>
      <c r="Q155" s="205"/>
      <c r="R155" s="205"/>
      <c r="S155" s="205"/>
      <c r="T155" s="205"/>
      <c r="U155" s="205"/>
      <c r="V155" s="205"/>
      <c r="W155" s="205"/>
      <c r="X155" s="205"/>
      <c r="Y155" s="205"/>
      <c r="Z155" s="205"/>
    </row>
    <row r="156" spans="1:26" ht="12.75" customHeight="1">
      <c r="A156" s="205"/>
      <c r="B156" s="205"/>
      <c r="C156" s="205"/>
      <c r="D156" s="205"/>
      <c r="E156" s="205"/>
      <c r="F156" s="205"/>
      <c r="G156" s="205"/>
      <c r="H156" s="205"/>
      <c r="I156" s="205"/>
      <c r="J156" s="205"/>
      <c r="K156" s="205"/>
      <c r="L156" s="205"/>
      <c r="M156" s="205"/>
      <c r="N156" s="205"/>
      <c r="O156" s="205"/>
      <c r="P156" s="205"/>
      <c r="Q156" s="205"/>
      <c r="R156" s="205"/>
      <c r="S156" s="205"/>
      <c r="T156" s="205"/>
      <c r="U156" s="205"/>
      <c r="V156" s="205"/>
      <c r="W156" s="205"/>
      <c r="X156" s="205"/>
      <c r="Y156" s="205"/>
      <c r="Z156" s="205"/>
    </row>
    <row r="157" spans="1:26" ht="12.75" customHeight="1">
      <c r="A157" s="205"/>
      <c r="B157" s="205"/>
      <c r="C157" s="205"/>
      <c r="D157" s="205"/>
      <c r="E157" s="205"/>
      <c r="F157" s="205"/>
      <c r="G157" s="205"/>
      <c r="H157" s="205"/>
      <c r="I157" s="205"/>
      <c r="J157" s="205"/>
      <c r="K157" s="205"/>
      <c r="L157" s="205"/>
      <c r="M157" s="205"/>
      <c r="N157" s="205"/>
      <c r="O157" s="205"/>
      <c r="P157" s="205"/>
      <c r="Q157" s="205"/>
      <c r="R157" s="205"/>
      <c r="S157" s="205"/>
      <c r="T157" s="205"/>
      <c r="U157" s="205"/>
      <c r="V157" s="205"/>
      <c r="W157" s="205"/>
      <c r="X157" s="205"/>
      <c r="Y157" s="205"/>
      <c r="Z157" s="205"/>
    </row>
    <row r="158" spans="1:26" ht="12.75" customHeight="1">
      <c r="A158" s="205"/>
      <c r="B158" s="205"/>
      <c r="C158" s="205"/>
      <c r="D158" s="205"/>
      <c r="E158" s="205"/>
      <c r="F158" s="205"/>
      <c r="G158" s="205"/>
      <c r="H158" s="205"/>
      <c r="I158" s="205"/>
      <c r="J158" s="205"/>
      <c r="K158" s="205"/>
      <c r="L158" s="205"/>
      <c r="M158" s="205"/>
      <c r="N158" s="205"/>
      <c r="O158" s="205"/>
      <c r="P158" s="205"/>
      <c r="Q158" s="205"/>
      <c r="R158" s="205"/>
      <c r="S158" s="205"/>
      <c r="T158" s="205"/>
      <c r="U158" s="205"/>
      <c r="V158" s="205"/>
      <c r="W158" s="205"/>
      <c r="X158" s="205"/>
      <c r="Y158" s="205"/>
      <c r="Z158" s="205"/>
    </row>
    <row r="159" spans="1:26" ht="12.75" customHeight="1">
      <c r="A159" s="205"/>
      <c r="B159" s="205"/>
      <c r="C159" s="205"/>
      <c r="D159" s="205"/>
      <c r="E159" s="205"/>
      <c r="F159" s="205"/>
      <c r="G159" s="205"/>
      <c r="H159" s="205"/>
      <c r="I159" s="205"/>
      <c r="J159" s="205"/>
      <c r="K159" s="205"/>
      <c r="L159" s="205"/>
      <c r="M159" s="205"/>
      <c r="N159" s="205"/>
      <c r="O159" s="205"/>
      <c r="P159" s="205"/>
      <c r="Q159" s="205"/>
      <c r="R159" s="205"/>
      <c r="S159" s="205"/>
      <c r="T159" s="205"/>
      <c r="U159" s="205"/>
      <c r="V159" s="205"/>
      <c r="W159" s="205"/>
      <c r="X159" s="205"/>
      <c r="Y159" s="205"/>
      <c r="Z159" s="205"/>
    </row>
    <row r="160" spans="1:26" ht="12.75" customHeight="1">
      <c r="A160" s="205"/>
      <c r="B160" s="205"/>
      <c r="C160" s="205"/>
      <c r="D160" s="205"/>
      <c r="E160" s="205"/>
      <c r="F160" s="205"/>
      <c r="G160" s="205"/>
      <c r="H160" s="205"/>
      <c r="I160" s="205"/>
      <c r="J160" s="205"/>
      <c r="K160" s="205"/>
      <c r="L160" s="205"/>
      <c r="M160" s="205"/>
      <c r="N160" s="205"/>
      <c r="O160" s="205"/>
      <c r="P160" s="205"/>
      <c r="Q160" s="205"/>
      <c r="R160" s="205"/>
      <c r="S160" s="205"/>
      <c r="T160" s="205"/>
      <c r="U160" s="205"/>
      <c r="V160" s="205"/>
      <c r="W160" s="205"/>
      <c r="X160" s="205"/>
      <c r="Y160" s="205"/>
      <c r="Z160" s="205"/>
    </row>
    <row r="161" spans="1:26" ht="12.75" customHeight="1">
      <c r="A161" s="205"/>
      <c r="B161" s="205"/>
      <c r="C161" s="205"/>
      <c r="D161" s="205"/>
      <c r="E161" s="205"/>
      <c r="F161" s="205"/>
      <c r="G161" s="205"/>
      <c r="H161" s="205"/>
      <c r="I161" s="205"/>
      <c r="J161" s="205"/>
      <c r="K161" s="205"/>
      <c r="L161" s="205"/>
      <c r="M161" s="205"/>
      <c r="N161" s="205"/>
      <c r="O161" s="205"/>
      <c r="P161" s="205"/>
      <c r="Q161" s="205"/>
      <c r="R161" s="205"/>
      <c r="S161" s="205"/>
      <c r="T161" s="205"/>
      <c r="U161" s="205"/>
      <c r="V161" s="205"/>
      <c r="W161" s="205"/>
      <c r="X161" s="205"/>
      <c r="Y161" s="205"/>
      <c r="Z161" s="205"/>
    </row>
    <row r="162" spans="1:26" ht="12.75" customHeight="1">
      <c r="A162" s="205"/>
      <c r="B162" s="205"/>
      <c r="C162" s="205"/>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5"/>
      <c r="Z162" s="205"/>
    </row>
    <row r="163" spans="1:26" ht="12.75" customHeight="1">
      <c r="A163" s="205"/>
      <c r="B163" s="205"/>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row>
    <row r="164" spans="1:26" ht="12.75" customHeight="1">
      <c r="A164" s="205"/>
      <c r="B164" s="205"/>
      <c r="C164" s="205"/>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row>
    <row r="165" spans="1:26" ht="12.75" customHeight="1">
      <c r="A165" s="205"/>
      <c r="B165" s="205"/>
      <c r="C165" s="205"/>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row>
    <row r="166" spans="1:26" ht="12.75" customHeight="1">
      <c r="A166" s="205"/>
      <c r="B166" s="205"/>
      <c r="C166" s="205"/>
      <c r="D166" s="205"/>
      <c r="E166" s="205"/>
      <c r="F166" s="205"/>
      <c r="G166" s="205"/>
      <c r="H166" s="205"/>
      <c r="I166" s="205"/>
      <c r="J166" s="205"/>
      <c r="K166" s="205"/>
      <c r="L166" s="205"/>
      <c r="M166" s="205"/>
      <c r="N166" s="205"/>
      <c r="O166" s="205"/>
      <c r="P166" s="205"/>
      <c r="Q166" s="205"/>
      <c r="R166" s="205"/>
      <c r="S166" s="205"/>
      <c r="T166" s="205"/>
      <c r="U166" s="205"/>
      <c r="V166" s="205"/>
      <c r="W166" s="205"/>
      <c r="X166" s="205"/>
      <c r="Y166" s="205"/>
      <c r="Z166" s="205"/>
    </row>
    <row r="167" spans="1:26" ht="12.75" customHeight="1">
      <c r="A167" s="205"/>
      <c r="B167" s="205"/>
      <c r="C167" s="205"/>
      <c r="D167" s="205"/>
      <c r="E167" s="205"/>
      <c r="F167" s="205"/>
      <c r="G167" s="205"/>
      <c r="H167" s="205"/>
      <c r="I167" s="205"/>
      <c r="J167" s="205"/>
      <c r="K167" s="205"/>
      <c r="L167" s="205"/>
      <c r="M167" s="205"/>
      <c r="N167" s="205"/>
      <c r="O167" s="205"/>
      <c r="P167" s="205"/>
      <c r="Q167" s="205"/>
      <c r="R167" s="205"/>
      <c r="S167" s="205"/>
      <c r="T167" s="205"/>
      <c r="U167" s="205"/>
      <c r="V167" s="205"/>
      <c r="W167" s="205"/>
      <c r="X167" s="205"/>
      <c r="Y167" s="205"/>
      <c r="Z167" s="205"/>
    </row>
    <row r="168" spans="1:26" ht="12.75" customHeight="1">
      <c r="A168" s="205"/>
      <c r="B168" s="205"/>
      <c r="C168" s="205"/>
      <c r="D168" s="205"/>
      <c r="E168" s="205"/>
      <c r="F168" s="205"/>
      <c r="G168" s="205"/>
      <c r="H168" s="205"/>
      <c r="I168" s="205"/>
      <c r="J168" s="205"/>
      <c r="K168" s="205"/>
      <c r="L168" s="205"/>
      <c r="M168" s="205"/>
      <c r="N168" s="205"/>
      <c r="O168" s="205"/>
      <c r="P168" s="205"/>
      <c r="Q168" s="205"/>
      <c r="R168" s="205"/>
      <c r="S168" s="205"/>
      <c r="T168" s="205"/>
      <c r="U168" s="205"/>
      <c r="V168" s="205"/>
      <c r="W168" s="205"/>
      <c r="X168" s="205"/>
      <c r="Y168" s="205"/>
      <c r="Z168" s="205"/>
    </row>
    <row r="169" spans="1:26" ht="12.75" customHeight="1">
      <c r="A169" s="205"/>
      <c r="B169" s="205"/>
      <c r="C169" s="205"/>
      <c r="D169" s="205"/>
      <c r="E169" s="205"/>
      <c r="F169" s="205"/>
      <c r="G169" s="205"/>
      <c r="H169" s="205"/>
      <c r="I169" s="205"/>
      <c r="J169" s="205"/>
      <c r="K169" s="205"/>
      <c r="L169" s="205"/>
      <c r="M169" s="205"/>
      <c r="N169" s="205"/>
      <c r="O169" s="205"/>
      <c r="P169" s="205"/>
      <c r="Q169" s="205"/>
      <c r="R169" s="205"/>
      <c r="S169" s="205"/>
      <c r="T169" s="205"/>
      <c r="U169" s="205"/>
      <c r="V169" s="205"/>
      <c r="W169" s="205"/>
      <c r="X169" s="205"/>
      <c r="Y169" s="205"/>
      <c r="Z169" s="205"/>
    </row>
    <row r="170" spans="1:26" ht="12.75" customHeight="1">
      <c r="A170" s="205"/>
      <c r="B170" s="205"/>
      <c r="C170" s="205"/>
      <c r="D170" s="205"/>
      <c r="E170" s="205"/>
      <c r="F170" s="205"/>
      <c r="G170" s="205"/>
      <c r="H170" s="205"/>
      <c r="I170" s="205"/>
      <c r="J170" s="205"/>
      <c r="K170" s="205"/>
      <c r="L170" s="205"/>
      <c r="M170" s="205"/>
      <c r="N170" s="205"/>
      <c r="O170" s="205"/>
      <c r="P170" s="205"/>
      <c r="Q170" s="205"/>
      <c r="R170" s="205"/>
      <c r="S170" s="205"/>
      <c r="T170" s="205"/>
      <c r="U170" s="205"/>
      <c r="V170" s="205"/>
      <c r="W170" s="205"/>
      <c r="X170" s="205"/>
      <c r="Y170" s="205"/>
      <c r="Z170" s="205"/>
    </row>
    <row r="171" spans="1:26" ht="12.75" customHeight="1">
      <c r="A171" s="205"/>
      <c r="B171" s="205"/>
      <c r="C171" s="205"/>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row>
    <row r="172" spans="1:26" ht="12.75" customHeight="1">
      <c r="A172" s="205"/>
      <c r="B172" s="205"/>
      <c r="C172" s="205"/>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5"/>
      <c r="Z172" s="205"/>
    </row>
    <row r="173" spans="1:26" ht="12.75" customHeight="1">
      <c r="A173" s="205"/>
      <c r="B173" s="205"/>
      <c r="C173" s="205"/>
      <c r="D173" s="205"/>
      <c r="E173" s="205"/>
      <c r="F173" s="205"/>
      <c r="G173" s="205"/>
      <c r="H173" s="205"/>
      <c r="I173" s="205"/>
      <c r="J173" s="205"/>
      <c r="K173" s="205"/>
      <c r="L173" s="205"/>
      <c r="M173" s="205"/>
      <c r="N173" s="205"/>
      <c r="O173" s="205"/>
      <c r="P173" s="205"/>
      <c r="Q173" s="205"/>
      <c r="R173" s="205"/>
      <c r="S173" s="205"/>
      <c r="T173" s="205"/>
      <c r="U173" s="205"/>
      <c r="V173" s="205"/>
      <c r="W173" s="205"/>
      <c r="X173" s="205"/>
      <c r="Y173" s="205"/>
      <c r="Z173" s="205"/>
    </row>
    <row r="174" spans="1:26" ht="12.75" customHeight="1">
      <c r="A174" s="205"/>
      <c r="B174" s="205"/>
      <c r="C174" s="205"/>
      <c r="D174" s="205"/>
      <c r="E174" s="205"/>
      <c r="F174" s="205"/>
      <c r="G174" s="205"/>
      <c r="H174" s="205"/>
      <c r="I174" s="205"/>
      <c r="J174" s="205"/>
      <c r="K174" s="205"/>
      <c r="L174" s="205"/>
      <c r="M174" s="205"/>
      <c r="N174" s="205"/>
      <c r="O174" s="205"/>
      <c r="P174" s="205"/>
      <c r="Q174" s="205"/>
      <c r="R174" s="205"/>
      <c r="S174" s="205"/>
      <c r="T174" s="205"/>
      <c r="U174" s="205"/>
      <c r="V174" s="205"/>
      <c r="W174" s="205"/>
      <c r="X174" s="205"/>
      <c r="Y174" s="205"/>
      <c r="Z174" s="205"/>
    </row>
    <row r="175" spans="1:26" ht="12.75" customHeight="1">
      <c r="A175" s="205"/>
      <c r="B175" s="205"/>
      <c r="C175" s="205"/>
      <c r="D175" s="205"/>
      <c r="E175" s="205"/>
      <c r="F175" s="205"/>
      <c r="G175" s="205"/>
      <c r="H175" s="205"/>
      <c r="I175" s="205"/>
      <c r="J175" s="205"/>
      <c r="K175" s="205"/>
      <c r="L175" s="205"/>
      <c r="M175" s="205"/>
      <c r="N175" s="205"/>
      <c r="O175" s="205"/>
      <c r="P175" s="205"/>
      <c r="Q175" s="205"/>
      <c r="R175" s="205"/>
      <c r="S175" s="205"/>
      <c r="T175" s="205"/>
      <c r="U175" s="205"/>
      <c r="V175" s="205"/>
      <c r="W175" s="205"/>
      <c r="X175" s="205"/>
      <c r="Y175" s="205"/>
      <c r="Z175" s="205"/>
    </row>
    <row r="176" spans="1:26" ht="12.75" customHeight="1">
      <c r="A176" s="205"/>
      <c r="B176" s="205"/>
      <c r="C176" s="205"/>
      <c r="D176" s="205"/>
      <c r="E176" s="205"/>
      <c r="F176" s="205"/>
      <c r="G176" s="205"/>
      <c r="H176" s="205"/>
      <c r="I176" s="205"/>
      <c r="J176" s="205"/>
      <c r="K176" s="205"/>
      <c r="L176" s="205"/>
      <c r="M176" s="205"/>
      <c r="N176" s="205"/>
      <c r="O176" s="205"/>
      <c r="P176" s="205"/>
      <c r="Q176" s="205"/>
      <c r="R176" s="205"/>
      <c r="S176" s="205"/>
      <c r="T176" s="205"/>
      <c r="U176" s="205"/>
      <c r="V176" s="205"/>
      <c r="W176" s="205"/>
      <c r="X176" s="205"/>
      <c r="Y176" s="205"/>
      <c r="Z176" s="205"/>
    </row>
    <row r="177" spans="1:26" ht="12.75" customHeight="1">
      <c r="A177" s="205"/>
      <c r="B177" s="205"/>
      <c r="C177" s="205"/>
      <c r="D177" s="205"/>
      <c r="E177" s="205"/>
      <c r="F177" s="205"/>
      <c r="G177" s="205"/>
      <c r="H177" s="205"/>
      <c r="I177" s="205"/>
      <c r="J177" s="205"/>
      <c r="K177" s="205"/>
      <c r="L177" s="205"/>
      <c r="M177" s="205"/>
      <c r="N177" s="205"/>
      <c r="O177" s="205"/>
      <c r="P177" s="205"/>
      <c r="Q177" s="205"/>
      <c r="R177" s="205"/>
      <c r="S177" s="205"/>
      <c r="T177" s="205"/>
      <c r="U177" s="205"/>
      <c r="V177" s="205"/>
      <c r="W177" s="205"/>
      <c r="X177" s="205"/>
      <c r="Y177" s="205"/>
      <c r="Z177" s="205"/>
    </row>
    <row r="178" spans="1:26" ht="12.75" customHeight="1">
      <c r="A178" s="205"/>
      <c r="B178" s="205"/>
      <c r="C178" s="205"/>
      <c r="D178" s="205"/>
      <c r="E178" s="205"/>
      <c r="F178" s="205"/>
      <c r="G178" s="205"/>
      <c r="H178" s="205"/>
      <c r="I178" s="205"/>
      <c r="J178" s="205"/>
      <c r="K178" s="205"/>
      <c r="L178" s="205"/>
      <c r="M178" s="205"/>
      <c r="N178" s="205"/>
      <c r="O178" s="205"/>
      <c r="P178" s="205"/>
      <c r="Q178" s="205"/>
      <c r="R178" s="205"/>
      <c r="S178" s="205"/>
      <c r="T178" s="205"/>
      <c r="U178" s="205"/>
      <c r="V178" s="205"/>
      <c r="W178" s="205"/>
      <c r="X178" s="205"/>
      <c r="Y178" s="205"/>
      <c r="Z178" s="205"/>
    </row>
    <row r="179" spans="1:26" ht="12.75" customHeight="1">
      <c r="A179" s="205"/>
      <c r="B179" s="205"/>
      <c r="C179" s="205"/>
      <c r="D179" s="205"/>
      <c r="E179" s="205"/>
      <c r="F179" s="205"/>
      <c r="G179" s="205"/>
      <c r="H179" s="205"/>
      <c r="I179" s="205"/>
      <c r="J179" s="205"/>
      <c r="K179" s="205"/>
      <c r="L179" s="205"/>
      <c r="M179" s="205"/>
      <c r="N179" s="205"/>
      <c r="O179" s="205"/>
      <c r="P179" s="205"/>
      <c r="Q179" s="205"/>
      <c r="R179" s="205"/>
      <c r="S179" s="205"/>
      <c r="T179" s="205"/>
      <c r="U179" s="205"/>
      <c r="V179" s="205"/>
      <c r="W179" s="205"/>
      <c r="X179" s="205"/>
      <c r="Y179" s="205"/>
      <c r="Z179" s="205"/>
    </row>
    <row r="180" spans="1:26" ht="12.75" customHeight="1">
      <c r="A180" s="205"/>
      <c r="B180" s="205"/>
      <c r="C180" s="205"/>
      <c r="D180" s="205"/>
      <c r="E180" s="205"/>
      <c r="F180" s="205"/>
      <c r="G180" s="205"/>
      <c r="H180" s="205"/>
      <c r="I180" s="205"/>
      <c r="J180" s="205"/>
      <c r="K180" s="205"/>
      <c r="L180" s="205"/>
      <c r="M180" s="205"/>
      <c r="N180" s="205"/>
      <c r="O180" s="205"/>
      <c r="P180" s="205"/>
      <c r="Q180" s="205"/>
      <c r="R180" s="205"/>
      <c r="S180" s="205"/>
      <c r="T180" s="205"/>
      <c r="U180" s="205"/>
      <c r="V180" s="205"/>
      <c r="W180" s="205"/>
      <c r="X180" s="205"/>
      <c r="Y180" s="205"/>
      <c r="Z180" s="205"/>
    </row>
    <row r="181" spans="1:26" ht="12.75" customHeight="1">
      <c r="A181" s="205"/>
      <c r="B181" s="205"/>
      <c r="C181" s="205"/>
      <c r="D181" s="205"/>
      <c r="E181" s="205"/>
      <c r="F181" s="205"/>
      <c r="G181" s="205"/>
      <c r="H181" s="205"/>
      <c r="I181" s="205"/>
      <c r="J181" s="205"/>
      <c r="K181" s="205"/>
      <c r="L181" s="205"/>
      <c r="M181" s="205"/>
      <c r="N181" s="205"/>
      <c r="O181" s="205"/>
      <c r="P181" s="205"/>
      <c r="Q181" s="205"/>
      <c r="R181" s="205"/>
      <c r="S181" s="205"/>
      <c r="T181" s="205"/>
      <c r="U181" s="205"/>
      <c r="V181" s="205"/>
      <c r="W181" s="205"/>
      <c r="X181" s="205"/>
      <c r="Y181" s="205"/>
      <c r="Z181" s="205"/>
    </row>
    <row r="182" spans="1:26" ht="12.75" customHeight="1">
      <c r="A182" s="205"/>
      <c r="B182" s="205"/>
      <c r="C182" s="205"/>
      <c r="D182" s="205"/>
      <c r="E182" s="205"/>
      <c r="F182" s="205"/>
      <c r="G182" s="205"/>
      <c r="H182" s="205"/>
      <c r="I182" s="205"/>
      <c r="J182" s="205"/>
      <c r="K182" s="205"/>
      <c r="L182" s="205"/>
      <c r="M182" s="205"/>
      <c r="N182" s="205"/>
      <c r="O182" s="205"/>
      <c r="P182" s="205"/>
      <c r="Q182" s="205"/>
      <c r="R182" s="205"/>
      <c r="S182" s="205"/>
      <c r="T182" s="205"/>
      <c r="U182" s="205"/>
      <c r="V182" s="205"/>
      <c r="W182" s="205"/>
      <c r="X182" s="205"/>
      <c r="Y182" s="205"/>
      <c r="Z182" s="205"/>
    </row>
    <row r="183" spans="1:26" ht="12.75" customHeight="1">
      <c r="A183" s="205"/>
      <c r="B183" s="205"/>
      <c r="C183" s="205"/>
      <c r="D183" s="205"/>
      <c r="E183" s="205"/>
      <c r="F183" s="205"/>
      <c r="G183" s="205"/>
      <c r="H183" s="205"/>
      <c r="I183" s="205"/>
      <c r="J183" s="205"/>
      <c r="K183" s="205"/>
      <c r="L183" s="205"/>
      <c r="M183" s="205"/>
      <c r="N183" s="205"/>
      <c r="O183" s="205"/>
      <c r="P183" s="205"/>
      <c r="Q183" s="205"/>
      <c r="R183" s="205"/>
      <c r="S183" s="205"/>
      <c r="T183" s="205"/>
      <c r="U183" s="205"/>
      <c r="V183" s="205"/>
      <c r="W183" s="205"/>
      <c r="X183" s="205"/>
      <c r="Y183" s="205"/>
      <c r="Z183" s="205"/>
    </row>
    <row r="184" spans="1:26" ht="12.75" customHeight="1">
      <c r="A184" s="205"/>
      <c r="B184" s="205"/>
      <c r="C184" s="205"/>
      <c r="D184" s="205"/>
      <c r="E184" s="205"/>
      <c r="F184" s="205"/>
      <c r="G184" s="205"/>
      <c r="H184" s="205"/>
      <c r="I184" s="205"/>
      <c r="J184" s="205"/>
      <c r="K184" s="205"/>
      <c r="L184" s="205"/>
      <c r="M184" s="205"/>
      <c r="N184" s="205"/>
      <c r="O184" s="205"/>
      <c r="P184" s="205"/>
      <c r="Q184" s="205"/>
      <c r="R184" s="205"/>
      <c r="S184" s="205"/>
      <c r="T184" s="205"/>
      <c r="U184" s="205"/>
      <c r="V184" s="205"/>
      <c r="W184" s="205"/>
      <c r="X184" s="205"/>
      <c r="Y184" s="205"/>
      <c r="Z184" s="205"/>
    </row>
    <row r="185" spans="1:26" ht="12.75" customHeight="1">
      <c r="A185" s="205"/>
      <c r="B185" s="205"/>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row>
    <row r="186" spans="1:26" ht="12.75" customHeight="1">
      <c r="A186" s="205"/>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row>
    <row r="187" spans="1:26" ht="12.75" customHeight="1">
      <c r="A187" s="205"/>
      <c r="B187" s="205"/>
      <c r="C187" s="205"/>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row>
    <row r="188" spans="1:26" ht="12.75" customHeight="1">
      <c r="A188" s="205"/>
      <c r="B188" s="205"/>
      <c r="C188" s="205"/>
      <c r="D188" s="205"/>
      <c r="E188" s="205"/>
      <c r="F188" s="205"/>
      <c r="G188" s="205"/>
      <c r="H188" s="205"/>
      <c r="I188" s="205"/>
      <c r="J188" s="205"/>
      <c r="K188" s="205"/>
      <c r="L188" s="205"/>
      <c r="M188" s="205"/>
      <c r="N188" s="205"/>
      <c r="O188" s="205"/>
      <c r="P188" s="205"/>
      <c r="Q188" s="205"/>
      <c r="R188" s="205"/>
      <c r="S188" s="205"/>
      <c r="T188" s="205"/>
      <c r="U188" s="205"/>
      <c r="V188" s="205"/>
      <c r="W188" s="205"/>
      <c r="X188" s="205"/>
      <c r="Y188" s="205"/>
      <c r="Z188" s="205"/>
    </row>
    <row r="189" spans="1:26" ht="12.75" customHeight="1">
      <c r="A189" s="205"/>
      <c r="B189" s="205"/>
      <c r="C189" s="205"/>
      <c r="D189" s="205"/>
      <c r="E189" s="205"/>
      <c r="F189" s="205"/>
      <c r="G189" s="205"/>
      <c r="H189" s="205"/>
      <c r="I189" s="205"/>
      <c r="J189" s="205"/>
      <c r="K189" s="205"/>
      <c r="L189" s="205"/>
      <c r="M189" s="205"/>
      <c r="N189" s="205"/>
      <c r="O189" s="205"/>
      <c r="P189" s="205"/>
      <c r="Q189" s="205"/>
      <c r="R189" s="205"/>
      <c r="S189" s="205"/>
      <c r="T189" s="205"/>
      <c r="U189" s="205"/>
      <c r="V189" s="205"/>
      <c r="W189" s="205"/>
      <c r="X189" s="205"/>
      <c r="Y189" s="205"/>
      <c r="Z189" s="205"/>
    </row>
    <row r="190" spans="1:26" ht="12.75" customHeight="1">
      <c r="A190" s="205"/>
      <c r="B190" s="205"/>
      <c r="C190" s="205"/>
      <c r="D190" s="205"/>
      <c r="E190" s="205"/>
      <c r="F190" s="205"/>
      <c r="G190" s="205"/>
      <c r="H190" s="205"/>
      <c r="I190" s="205"/>
      <c r="J190" s="205"/>
      <c r="K190" s="205"/>
      <c r="L190" s="205"/>
      <c r="M190" s="205"/>
      <c r="N190" s="205"/>
      <c r="O190" s="205"/>
      <c r="P190" s="205"/>
      <c r="Q190" s="205"/>
      <c r="R190" s="205"/>
      <c r="S190" s="205"/>
      <c r="T190" s="205"/>
      <c r="U190" s="205"/>
      <c r="V190" s="205"/>
      <c r="W190" s="205"/>
      <c r="X190" s="205"/>
      <c r="Y190" s="205"/>
      <c r="Z190" s="205"/>
    </row>
    <row r="191" spans="1:26" ht="12.75" customHeight="1">
      <c r="A191" s="205"/>
      <c r="B191" s="205"/>
      <c r="C191" s="205"/>
      <c r="D191" s="205"/>
      <c r="E191" s="205"/>
      <c r="F191" s="205"/>
      <c r="G191" s="205"/>
      <c r="H191" s="205"/>
      <c r="I191" s="205"/>
      <c r="J191" s="205"/>
      <c r="K191" s="205"/>
      <c r="L191" s="205"/>
      <c r="M191" s="205"/>
      <c r="N191" s="205"/>
      <c r="O191" s="205"/>
      <c r="P191" s="205"/>
      <c r="Q191" s="205"/>
      <c r="R191" s="205"/>
      <c r="S191" s="205"/>
      <c r="T191" s="205"/>
      <c r="U191" s="205"/>
      <c r="V191" s="205"/>
      <c r="W191" s="205"/>
      <c r="X191" s="205"/>
      <c r="Y191" s="205"/>
      <c r="Z191" s="205"/>
    </row>
    <row r="192" spans="1:26" ht="12.75" customHeight="1">
      <c r="A192" s="205"/>
      <c r="B192" s="205"/>
      <c r="C192" s="205"/>
      <c r="D192" s="205"/>
      <c r="E192" s="205"/>
      <c r="F192" s="205"/>
      <c r="G192" s="205"/>
      <c r="H192" s="205"/>
      <c r="I192" s="205"/>
      <c r="J192" s="205"/>
      <c r="K192" s="205"/>
      <c r="L192" s="205"/>
      <c r="M192" s="205"/>
      <c r="N192" s="205"/>
      <c r="O192" s="205"/>
      <c r="P192" s="205"/>
      <c r="Q192" s="205"/>
      <c r="R192" s="205"/>
      <c r="S192" s="205"/>
      <c r="T192" s="205"/>
      <c r="U192" s="205"/>
      <c r="V192" s="205"/>
      <c r="W192" s="205"/>
      <c r="X192" s="205"/>
      <c r="Y192" s="205"/>
      <c r="Z192" s="205"/>
    </row>
    <row r="193" spans="1:26" ht="12.75" customHeight="1">
      <c r="A193" s="205"/>
      <c r="B193" s="205"/>
      <c r="C193" s="205"/>
      <c r="D193" s="205"/>
      <c r="E193" s="205"/>
      <c r="F193" s="205"/>
      <c r="G193" s="205"/>
      <c r="H193" s="205"/>
      <c r="I193" s="205"/>
      <c r="J193" s="205"/>
      <c r="K193" s="205"/>
      <c r="L193" s="205"/>
      <c r="M193" s="205"/>
      <c r="N193" s="205"/>
      <c r="O193" s="205"/>
      <c r="P193" s="205"/>
      <c r="Q193" s="205"/>
      <c r="R193" s="205"/>
      <c r="S193" s="205"/>
      <c r="T193" s="205"/>
      <c r="U193" s="205"/>
      <c r="V193" s="205"/>
      <c r="W193" s="205"/>
      <c r="X193" s="205"/>
      <c r="Y193" s="205"/>
      <c r="Z193" s="205"/>
    </row>
    <row r="194" spans="1:26" ht="12.75" customHeight="1">
      <c r="A194" s="205"/>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row>
    <row r="195" spans="1:26" ht="12.75" customHeight="1">
      <c r="A195" s="205"/>
      <c r="B195" s="205"/>
      <c r="C195" s="205"/>
      <c r="D195" s="205"/>
      <c r="E195" s="205"/>
      <c r="F195" s="205"/>
      <c r="G195" s="205"/>
      <c r="H195" s="205"/>
      <c r="I195" s="205"/>
      <c r="J195" s="205"/>
      <c r="K195" s="205"/>
      <c r="L195" s="205"/>
      <c r="M195" s="205"/>
      <c r="N195" s="205"/>
      <c r="O195" s="205"/>
      <c r="P195" s="205"/>
      <c r="Q195" s="205"/>
      <c r="R195" s="205"/>
      <c r="S195" s="205"/>
      <c r="T195" s="205"/>
      <c r="U195" s="205"/>
      <c r="V195" s="205"/>
      <c r="W195" s="205"/>
      <c r="X195" s="205"/>
      <c r="Y195" s="205"/>
      <c r="Z195" s="205"/>
    </row>
    <row r="196" spans="1:26" ht="12.75" customHeight="1">
      <c r="A196" s="205"/>
      <c r="B196" s="205"/>
      <c r="C196" s="205"/>
      <c r="D196" s="205"/>
      <c r="E196" s="205"/>
      <c r="F196" s="205"/>
      <c r="G196" s="205"/>
      <c r="H196" s="205"/>
      <c r="I196" s="205"/>
      <c r="J196" s="205"/>
      <c r="K196" s="205"/>
      <c r="L196" s="205"/>
      <c r="M196" s="205"/>
      <c r="N196" s="205"/>
      <c r="O196" s="205"/>
      <c r="P196" s="205"/>
      <c r="Q196" s="205"/>
      <c r="R196" s="205"/>
      <c r="S196" s="205"/>
      <c r="T196" s="205"/>
      <c r="U196" s="205"/>
      <c r="V196" s="205"/>
      <c r="W196" s="205"/>
      <c r="X196" s="205"/>
      <c r="Y196" s="205"/>
      <c r="Z196" s="205"/>
    </row>
    <row r="197" spans="1:26" ht="12.75" customHeight="1">
      <c r="A197" s="205"/>
      <c r="B197" s="205"/>
      <c r="C197" s="205"/>
      <c r="D197" s="205"/>
      <c r="E197" s="205"/>
      <c r="F197" s="205"/>
      <c r="G197" s="205"/>
      <c r="H197" s="205"/>
      <c r="I197" s="205"/>
      <c r="J197" s="205"/>
      <c r="K197" s="205"/>
      <c r="L197" s="205"/>
      <c r="M197" s="205"/>
      <c r="N197" s="205"/>
      <c r="O197" s="205"/>
      <c r="P197" s="205"/>
      <c r="Q197" s="205"/>
      <c r="R197" s="205"/>
      <c r="S197" s="205"/>
      <c r="T197" s="205"/>
      <c r="U197" s="205"/>
      <c r="V197" s="205"/>
      <c r="W197" s="205"/>
      <c r="X197" s="205"/>
      <c r="Y197" s="205"/>
      <c r="Z197" s="205"/>
    </row>
    <row r="198" spans="1:26" ht="12.75" customHeight="1">
      <c r="A198" s="205"/>
      <c r="B198" s="205"/>
      <c r="C198" s="205"/>
      <c r="D198" s="205"/>
      <c r="E198" s="205"/>
      <c r="F198" s="205"/>
      <c r="G198" s="205"/>
      <c r="H198" s="205"/>
      <c r="I198" s="205"/>
      <c r="J198" s="205"/>
      <c r="K198" s="205"/>
      <c r="L198" s="205"/>
      <c r="M198" s="205"/>
      <c r="N198" s="205"/>
      <c r="O198" s="205"/>
      <c r="P198" s="205"/>
      <c r="Q198" s="205"/>
      <c r="R198" s="205"/>
      <c r="S198" s="205"/>
      <c r="T198" s="205"/>
      <c r="U198" s="205"/>
      <c r="V198" s="205"/>
      <c r="W198" s="205"/>
      <c r="X198" s="205"/>
      <c r="Y198" s="205"/>
      <c r="Z198" s="205"/>
    </row>
    <row r="199" spans="1:26" ht="12.75" customHeight="1">
      <c r="A199" s="205"/>
      <c r="B199" s="205"/>
      <c r="C199" s="205"/>
      <c r="D199" s="205"/>
      <c r="E199" s="205"/>
      <c r="F199" s="205"/>
      <c r="G199" s="205"/>
      <c r="H199" s="205"/>
      <c r="I199" s="205"/>
      <c r="J199" s="205"/>
      <c r="K199" s="205"/>
      <c r="L199" s="205"/>
      <c r="M199" s="205"/>
      <c r="N199" s="205"/>
      <c r="O199" s="205"/>
      <c r="P199" s="205"/>
      <c r="Q199" s="205"/>
      <c r="R199" s="205"/>
      <c r="S199" s="205"/>
      <c r="T199" s="205"/>
      <c r="U199" s="205"/>
      <c r="V199" s="205"/>
      <c r="W199" s="205"/>
      <c r="X199" s="205"/>
      <c r="Y199" s="205"/>
      <c r="Z199" s="205"/>
    </row>
    <row r="200" spans="1:26" ht="12.75" customHeight="1">
      <c r="A200" s="205"/>
      <c r="B200" s="205"/>
      <c r="C200" s="205"/>
      <c r="D200" s="205"/>
      <c r="E200" s="205"/>
      <c r="F200" s="205"/>
      <c r="G200" s="205"/>
      <c r="H200" s="205"/>
      <c r="I200" s="205"/>
      <c r="J200" s="205"/>
      <c r="K200" s="205"/>
      <c r="L200" s="205"/>
      <c r="M200" s="205"/>
      <c r="N200" s="205"/>
      <c r="O200" s="205"/>
      <c r="P200" s="205"/>
      <c r="Q200" s="205"/>
      <c r="R200" s="205"/>
      <c r="S200" s="205"/>
      <c r="T200" s="205"/>
      <c r="U200" s="205"/>
      <c r="V200" s="205"/>
      <c r="W200" s="205"/>
      <c r="X200" s="205"/>
      <c r="Y200" s="205"/>
      <c r="Z200" s="205"/>
    </row>
    <row r="201" spans="1:26" ht="12.75" customHeight="1">
      <c r="A201" s="205"/>
      <c r="B201" s="205"/>
      <c r="C201" s="205"/>
      <c r="D201" s="205"/>
      <c r="E201" s="205"/>
      <c r="F201" s="205"/>
      <c r="G201" s="205"/>
      <c r="H201" s="205"/>
      <c r="I201" s="205"/>
      <c r="J201" s="205"/>
      <c r="K201" s="205"/>
      <c r="L201" s="205"/>
      <c r="M201" s="205"/>
      <c r="N201" s="205"/>
      <c r="O201" s="205"/>
      <c r="P201" s="205"/>
      <c r="Q201" s="205"/>
      <c r="R201" s="205"/>
      <c r="S201" s="205"/>
      <c r="T201" s="205"/>
      <c r="U201" s="205"/>
      <c r="V201" s="205"/>
      <c r="W201" s="205"/>
      <c r="X201" s="205"/>
      <c r="Y201" s="205"/>
      <c r="Z201" s="205"/>
    </row>
    <row r="202" spans="1:26" ht="12.75" customHeight="1">
      <c r="A202" s="205"/>
      <c r="B202" s="205"/>
      <c r="C202" s="205"/>
      <c r="D202" s="205"/>
      <c r="E202" s="205"/>
      <c r="F202" s="205"/>
      <c r="G202" s="205"/>
      <c r="H202" s="205"/>
      <c r="I202" s="205"/>
      <c r="J202" s="205"/>
      <c r="K202" s="205"/>
      <c r="L202" s="205"/>
      <c r="M202" s="205"/>
      <c r="N202" s="205"/>
      <c r="O202" s="205"/>
      <c r="P202" s="205"/>
      <c r="Q202" s="205"/>
      <c r="R202" s="205"/>
      <c r="S202" s="205"/>
      <c r="T202" s="205"/>
      <c r="U202" s="205"/>
      <c r="V202" s="205"/>
      <c r="W202" s="205"/>
      <c r="X202" s="205"/>
      <c r="Y202" s="205"/>
      <c r="Z202" s="205"/>
    </row>
    <row r="203" spans="1:26" ht="12.75" customHeight="1">
      <c r="A203" s="205"/>
      <c r="B203" s="205"/>
      <c r="C203" s="205"/>
      <c r="D203" s="205"/>
      <c r="E203" s="205"/>
      <c r="F203" s="205"/>
      <c r="G203" s="205"/>
      <c r="H203" s="205"/>
      <c r="I203" s="205"/>
      <c r="J203" s="205"/>
      <c r="K203" s="205"/>
      <c r="L203" s="205"/>
      <c r="M203" s="205"/>
      <c r="N203" s="205"/>
      <c r="O203" s="205"/>
      <c r="P203" s="205"/>
      <c r="Q203" s="205"/>
      <c r="R203" s="205"/>
      <c r="S203" s="205"/>
      <c r="T203" s="205"/>
      <c r="U203" s="205"/>
      <c r="V203" s="205"/>
      <c r="W203" s="205"/>
      <c r="X203" s="205"/>
      <c r="Y203" s="205"/>
      <c r="Z203" s="205"/>
    </row>
    <row r="204" spans="1:26" ht="12.75" customHeight="1">
      <c r="A204" s="205"/>
      <c r="B204" s="205"/>
      <c r="C204" s="205"/>
      <c r="D204" s="205"/>
      <c r="E204" s="205"/>
      <c r="F204" s="205"/>
      <c r="G204" s="205"/>
      <c r="H204" s="205"/>
      <c r="I204" s="205"/>
      <c r="J204" s="205"/>
      <c r="K204" s="205"/>
      <c r="L204" s="205"/>
      <c r="M204" s="205"/>
      <c r="N204" s="205"/>
      <c r="O204" s="205"/>
      <c r="P204" s="205"/>
      <c r="Q204" s="205"/>
      <c r="R204" s="205"/>
      <c r="S204" s="205"/>
      <c r="T204" s="205"/>
      <c r="U204" s="205"/>
      <c r="V204" s="205"/>
      <c r="W204" s="205"/>
      <c r="X204" s="205"/>
      <c r="Y204" s="205"/>
      <c r="Z204" s="205"/>
    </row>
    <row r="205" spans="1:26" ht="12.75" customHeight="1">
      <c r="A205" s="205"/>
      <c r="B205" s="205"/>
      <c r="C205" s="205"/>
      <c r="D205" s="205"/>
      <c r="E205" s="205"/>
      <c r="F205" s="205"/>
      <c r="G205" s="205"/>
      <c r="H205" s="205"/>
      <c r="I205" s="205"/>
      <c r="J205" s="205"/>
      <c r="K205" s="205"/>
      <c r="L205" s="205"/>
      <c r="M205" s="205"/>
      <c r="N205" s="205"/>
      <c r="O205" s="205"/>
      <c r="P205" s="205"/>
      <c r="Q205" s="205"/>
      <c r="R205" s="205"/>
      <c r="S205" s="205"/>
      <c r="T205" s="205"/>
      <c r="U205" s="205"/>
      <c r="V205" s="205"/>
      <c r="W205" s="205"/>
      <c r="X205" s="205"/>
      <c r="Y205" s="205"/>
      <c r="Z205" s="205"/>
    </row>
    <row r="206" spans="1:26" ht="12.75" customHeight="1">
      <c r="A206" s="205"/>
      <c r="B206" s="205"/>
      <c r="C206" s="205"/>
      <c r="D206" s="205"/>
      <c r="E206" s="205"/>
      <c r="F206" s="205"/>
      <c r="G206" s="205"/>
      <c r="H206" s="205"/>
      <c r="I206" s="205"/>
      <c r="J206" s="205"/>
      <c r="K206" s="205"/>
      <c r="L206" s="205"/>
      <c r="M206" s="205"/>
      <c r="N206" s="205"/>
      <c r="O206" s="205"/>
      <c r="P206" s="205"/>
      <c r="Q206" s="205"/>
      <c r="R206" s="205"/>
      <c r="S206" s="205"/>
      <c r="T206" s="205"/>
      <c r="U206" s="205"/>
      <c r="V206" s="205"/>
      <c r="W206" s="205"/>
      <c r="X206" s="205"/>
      <c r="Y206" s="205"/>
      <c r="Z206" s="205"/>
    </row>
    <row r="207" spans="1:26" ht="12.75" customHeight="1">
      <c r="A207" s="205"/>
      <c r="B207" s="205"/>
      <c r="C207" s="205"/>
      <c r="D207" s="205"/>
      <c r="E207" s="205"/>
      <c r="F207" s="205"/>
      <c r="G207" s="205"/>
      <c r="H207" s="205"/>
      <c r="I207" s="205"/>
      <c r="J207" s="205"/>
      <c r="K207" s="205"/>
      <c r="L207" s="205"/>
      <c r="M207" s="205"/>
      <c r="N207" s="205"/>
      <c r="O207" s="205"/>
      <c r="P207" s="205"/>
      <c r="Q207" s="205"/>
      <c r="R207" s="205"/>
      <c r="S207" s="205"/>
      <c r="T207" s="205"/>
      <c r="U207" s="205"/>
      <c r="V207" s="205"/>
      <c r="W207" s="205"/>
      <c r="X207" s="205"/>
      <c r="Y207" s="205"/>
      <c r="Z207" s="205"/>
    </row>
    <row r="208" spans="1:26" ht="12.75" customHeight="1">
      <c r="A208" s="205"/>
      <c r="B208" s="205"/>
      <c r="C208" s="205"/>
      <c r="D208" s="205"/>
      <c r="E208" s="205"/>
      <c r="F208" s="205"/>
      <c r="G208" s="205"/>
      <c r="H208" s="205"/>
      <c r="I208" s="205"/>
      <c r="J208" s="205"/>
      <c r="K208" s="205"/>
      <c r="L208" s="205"/>
      <c r="M208" s="205"/>
      <c r="N208" s="205"/>
      <c r="O208" s="205"/>
      <c r="P208" s="205"/>
      <c r="Q208" s="205"/>
      <c r="R208" s="205"/>
      <c r="S208" s="205"/>
      <c r="T208" s="205"/>
      <c r="U208" s="205"/>
      <c r="V208" s="205"/>
      <c r="W208" s="205"/>
      <c r="X208" s="205"/>
      <c r="Y208" s="205"/>
      <c r="Z208" s="205"/>
    </row>
    <row r="209" spans="1:26" ht="12.75" customHeight="1">
      <c r="A209" s="205"/>
      <c r="B209" s="205"/>
      <c r="C209" s="205"/>
      <c r="D209" s="205"/>
      <c r="E209" s="205"/>
      <c r="F209" s="205"/>
      <c r="G209" s="205"/>
      <c r="H209" s="205"/>
      <c r="I209" s="205"/>
      <c r="J209" s="205"/>
      <c r="K209" s="205"/>
      <c r="L209" s="205"/>
      <c r="M209" s="205"/>
      <c r="N209" s="205"/>
      <c r="O209" s="205"/>
      <c r="P209" s="205"/>
      <c r="Q209" s="205"/>
      <c r="R209" s="205"/>
      <c r="S209" s="205"/>
      <c r="T209" s="205"/>
      <c r="U209" s="205"/>
      <c r="V209" s="205"/>
      <c r="W209" s="205"/>
      <c r="X209" s="205"/>
      <c r="Y209" s="205"/>
      <c r="Z209" s="205"/>
    </row>
    <row r="210" spans="1:26" ht="12.75" customHeight="1">
      <c r="A210" s="205"/>
      <c r="B210" s="205"/>
      <c r="C210" s="205"/>
      <c r="D210" s="205"/>
      <c r="E210" s="205"/>
      <c r="F210" s="205"/>
      <c r="G210" s="205"/>
      <c r="H210" s="205"/>
      <c r="I210" s="205"/>
      <c r="J210" s="205"/>
      <c r="K210" s="205"/>
      <c r="L210" s="205"/>
      <c r="M210" s="205"/>
      <c r="N210" s="205"/>
      <c r="O210" s="205"/>
      <c r="P210" s="205"/>
      <c r="Q210" s="205"/>
      <c r="R210" s="205"/>
      <c r="S210" s="205"/>
      <c r="T210" s="205"/>
      <c r="U210" s="205"/>
      <c r="V210" s="205"/>
      <c r="W210" s="205"/>
      <c r="X210" s="205"/>
      <c r="Y210" s="205"/>
      <c r="Z210" s="205"/>
    </row>
    <row r="211" spans="1:26" ht="12.75" customHeight="1">
      <c r="A211" s="205"/>
      <c r="B211" s="205"/>
      <c r="C211" s="205"/>
      <c r="D211" s="205"/>
      <c r="E211" s="205"/>
      <c r="F211" s="205"/>
      <c r="G211" s="205"/>
      <c r="H211" s="205"/>
      <c r="I211" s="205"/>
      <c r="J211" s="205"/>
      <c r="K211" s="205"/>
      <c r="L211" s="205"/>
      <c r="M211" s="205"/>
      <c r="N211" s="205"/>
      <c r="O211" s="205"/>
      <c r="P211" s="205"/>
      <c r="Q211" s="205"/>
      <c r="R211" s="205"/>
      <c r="S211" s="205"/>
      <c r="T211" s="205"/>
      <c r="U211" s="205"/>
      <c r="V211" s="205"/>
      <c r="W211" s="205"/>
      <c r="X211" s="205"/>
      <c r="Y211" s="205"/>
      <c r="Z211" s="205"/>
    </row>
    <row r="212" spans="1:26" ht="12.75" customHeight="1">
      <c r="A212" s="205"/>
      <c r="B212" s="205"/>
      <c r="C212" s="205"/>
      <c r="D212" s="205"/>
      <c r="E212" s="205"/>
      <c r="F212" s="205"/>
      <c r="G212" s="205"/>
      <c r="H212" s="205"/>
      <c r="I212" s="205"/>
      <c r="J212" s="205"/>
      <c r="K212" s="205"/>
      <c r="L212" s="205"/>
      <c r="M212" s="205"/>
      <c r="N212" s="205"/>
      <c r="O212" s="205"/>
      <c r="P212" s="205"/>
      <c r="Q212" s="205"/>
      <c r="R212" s="205"/>
      <c r="S212" s="205"/>
      <c r="T212" s="205"/>
      <c r="U212" s="205"/>
      <c r="V212" s="205"/>
      <c r="W212" s="205"/>
      <c r="X212" s="205"/>
      <c r="Y212" s="205"/>
      <c r="Z212" s="205"/>
    </row>
    <row r="213" spans="1:26" ht="12.75" customHeight="1">
      <c r="A213" s="205"/>
      <c r="B213" s="205"/>
      <c r="C213" s="205"/>
      <c r="D213" s="205"/>
      <c r="E213" s="205"/>
      <c r="F213" s="205"/>
      <c r="G213" s="205"/>
      <c r="H213" s="205"/>
      <c r="I213" s="205"/>
      <c r="J213" s="205"/>
      <c r="K213" s="205"/>
      <c r="L213" s="205"/>
      <c r="M213" s="205"/>
      <c r="N213" s="205"/>
      <c r="O213" s="205"/>
      <c r="P213" s="205"/>
      <c r="Q213" s="205"/>
      <c r="R213" s="205"/>
      <c r="S213" s="205"/>
      <c r="T213" s="205"/>
      <c r="U213" s="205"/>
      <c r="V213" s="205"/>
      <c r="W213" s="205"/>
      <c r="X213" s="205"/>
      <c r="Y213" s="205"/>
      <c r="Z213" s="205"/>
    </row>
    <row r="214" spans="1:26" ht="12.75" customHeight="1">
      <c r="A214" s="205"/>
      <c r="B214" s="205"/>
      <c r="C214" s="205"/>
      <c r="D214" s="205"/>
      <c r="E214" s="205"/>
      <c r="F214" s="205"/>
      <c r="G214" s="205"/>
      <c r="H214" s="205"/>
      <c r="I214" s="205"/>
      <c r="J214" s="205"/>
      <c r="K214" s="205"/>
      <c r="L214" s="205"/>
      <c r="M214" s="205"/>
      <c r="N214" s="205"/>
      <c r="O214" s="205"/>
      <c r="P214" s="205"/>
      <c r="Q214" s="205"/>
      <c r="R214" s="205"/>
      <c r="S214" s="205"/>
      <c r="T214" s="205"/>
      <c r="U214" s="205"/>
      <c r="V214" s="205"/>
      <c r="W214" s="205"/>
      <c r="X214" s="205"/>
      <c r="Y214" s="205"/>
      <c r="Z214" s="205"/>
    </row>
    <row r="215" spans="1:26" ht="12.75" customHeight="1">
      <c r="A215" s="205"/>
      <c r="B215" s="205"/>
      <c r="C215" s="205"/>
      <c r="D215" s="205"/>
      <c r="E215" s="205"/>
      <c r="F215" s="205"/>
      <c r="G215" s="205"/>
      <c r="H215" s="205"/>
      <c r="I215" s="205"/>
      <c r="J215" s="205"/>
      <c r="K215" s="205"/>
      <c r="L215" s="205"/>
      <c r="M215" s="205"/>
      <c r="N215" s="205"/>
      <c r="O215" s="205"/>
      <c r="P215" s="205"/>
      <c r="Q215" s="205"/>
      <c r="R215" s="205"/>
      <c r="S215" s="205"/>
      <c r="T215" s="205"/>
      <c r="U215" s="205"/>
      <c r="V215" s="205"/>
      <c r="W215" s="205"/>
      <c r="X215" s="205"/>
      <c r="Y215" s="205"/>
      <c r="Z215" s="205"/>
    </row>
    <row r="216" spans="1:26" ht="12.75" customHeight="1">
      <c r="A216" s="205"/>
      <c r="B216" s="205"/>
      <c r="C216" s="205"/>
      <c r="D216" s="205"/>
      <c r="E216" s="205"/>
      <c r="F216" s="205"/>
      <c r="G216" s="205"/>
      <c r="H216" s="205"/>
      <c r="I216" s="205"/>
      <c r="J216" s="205"/>
      <c r="K216" s="205"/>
      <c r="L216" s="205"/>
      <c r="M216" s="205"/>
      <c r="N216" s="205"/>
      <c r="O216" s="205"/>
      <c r="P216" s="205"/>
      <c r="Q216" s="205"/>
      <c r="R216" s="205"/>
      <c r="S216" s="205"/>
      <c r="T216" s="205"/>
      <c r="U216" s="205"/>
      <c r="V216" s="205"/>
      <c r="W216" s="205"/>
      <c r="X216" s="205"/>
      <c r="Y216" s="205"/>
      <c r="Z216" s="205"/>
    </row>
    <row r="217" spans="1:26" ht="12.75" customHeight="1">
      <c r="A217" s="205"/>
      <c r="B217" s="205"/>
      <c r="C217" s="205"/>
      <c r="D217" s="205"/>
      <c r="E217" s="205"/>
      <c r="F217" s="205"/>
      <c r="G217" s="205"/>
      <c r="H217" s="205"/>
      <c r="I217" s="205"/>
      <c r="J217" s="205"/>
      <c r="K217" s="205"/>
      <c r="L217" s="205"/>
      <c r="M217" s="205"/>
      <c r="N217" s="205"/>
      <c r="O217" s="205"/>
      <c r="P217" s="205"/>
      <c r="Q217" s="205"/>
      <c r="R217" s="205"/>
      <c r="S217" s="205"/>
      <c r="T217" s="205"/>
      <c r="U217" s="205"/>
      <c r="V217" s="205"/>
      <c r="W217" s="205"/>
      <c r="X217" s="205"/>
      <c r="Y217" s="205"/>
      <c r="Z217" s="205"/>
    </row>
    <row r="218" spans="1:26" ht="12.75" customHeight="1">
      <c r="A218" s="205"/>
      <c r="B218" s="205"/>
      <c r="C218" s="205"/>
      <c r="D218" s="205"/>
      <c r="E218" s="205"/>
      <c r="F218" s="205"/>
      <c r="G218" s="205"/>
      <c r="H218" s="205"/>
      <c r="I218" s="205"/>
      <c r="J218" s="205"/>
      <c r="K218" s="205"/>
      <c r="L218" s="205"/>
      <c r="M218" s="205"/>
      <c r="N218" s="205"/>
      <c r="O218" s="205"/>
      <c r="P218" s="205"/>
      <c r="Q218" s="205"/>
      <c r="R218" s="205"/>
      <c r="S218" s="205"/>
      <c r="T218" s="205"/>
      <c r="U218" s="205"/>
      <c r="V218" s="205"/>
      <c r="W218" s="205"/>
      <c r="X218" s="205"/>
      <c r="Y218" s="205"/>
      <c r="Z218" s="205"/>
    </row>
    <row r="219" spans="1:26" ht="12.75" customHeight="1">
      <c r="A219" s="205"/>
      <c r="B219" s="205"/>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row>
    <row r="220" spans="1:26" ht="12.75" customHeight="1">
      <c r="A220" s="205"/>
      <c r="B220" s="205"/>
      <c r="C220" s="205"/>
      <c r="D220" s="205"/>
      <c r="E220" s="205"/>
      <c r="F220" s="205"/>
      <c r="G220" s="205"/>
      <c r="H220" s="205"/>
      <c r="I220" s="205"/>
      <c r="J220" s="205"/>
      <c r="K220" s="205"/>
      <c r="L220" s="205"/>
      <c r="M220" s="205"/>
      <c r="N220" s="205"/>
      <c r="O220" s="205"/>
      <c r="P220" s="205"/>
      <c r="Q220" s="205"/>
      <c r="R220" s="205"/>
      <c r="S220" s="205"/>
      <c r="T220" s="205"/>
      <c r="U220" s="205"/>
      <c r="V220" s="205"/>
      <c r="W220" s="205"/>
      <c r="X220" s="205"/>
      <c r="Y220" s="205"/>
      <c r="Z220" s="205"/>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00"/>
  <sheetViews>
    <sheetView workbookViewId="0"/>
  </sheetViews>
  <sheetFormatPr baseColWidth="10" defaultColWidth="14.42578125" defaultRowHeight="15" customHeight="1"/>
  <cols>
    <col min="1" max="6" width="10.7109375" customWidth="1"/>
  </cols>
  <sheetData>
    <row r="2" spans="2:5">
      <c r="B2" s="1" t="s">
        <v>322</v>
      </c>
      <c r="E2" s="1" t="s">
        <v>238</v>
      </c>
    </row>
    <row r="3" spans="2:5">
      <c r="B3" s="1" t="s">
        <v>522</v>
      </c>
      <c r="E3" s="1" t="s">
        <v>118</v>
      </c>
    </row>
    <row r="4" spans="2:5">
      <c r="B4" s="1" t="s">
        <v>523</v>
      </c>
      <c r="E4" s="1" t="s">
        <v>87</v>
      </c>
    </row>
    <row r="5" spans="2:5">
      <c r="B5" s="1" t="s">
        <v>99</v>
      </c>
    </row>
    <row r="8" spans="2:5">
      <c r="B8" s="1" t="s">
        <v>524</v>
      </c>
    </row>
    <row r="9" spans="2:5">
      <c r="B9" s="1" t="s">
        <v>525</v>
      </c>
    </row>
    <row r="10" spans="2:5">
      <c r="B10" s="1" t="s">
        <v>526</v>
      </c>
    </row>
    <row r="13" spans="2:5">
      <c r="B13" s="1" t="s">
        <v>259</v>
      </c>
    </row>
    <row r="14" spans="2:5">
      <c r="B14" s="1" t="s">
        <v>91</v>
      </c>
    </row>
    <row r="15" spans="2:5">
      <c r="B15" s="1" t="s">
        <v>372</v>
      </c>
    </row>
    <row r="16" spans="2:5">
      <c r="B16" s="1" t="s">
        <v>143</v>
      </c>
    </row>
    <row r="17" spans="2:2">
      <c r="B17" s="1" t="s">
        <v>339</v>
      </c>
    </row>
    <row r="18" spans="2:2">
      <c r="B18" s="1" t="s">
        <v>12</v>
      </c>
    </row>
    <row r="19" spans="2:2">
      <c r="B19" s="1" t="s">
        <v>206</v>
      </c>
    </row>
    <row r="20" spans="2:2">
      <c r="B20" s="1" t="s">
        <v>527</v>
      </c>
    </row>
    <row r="21" spans="2:2" ht="15.75" customHeight="1">
      <c r="B21" s="1" t="s">
        <v>320</v>
      </c>
    </row>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heetViews>
  <sheetFormatPr baseColWidth="10" defaultColWidth="14.42578125" defaultRowHeight="15" customHeight="1"/>
  <cols>
    <col min="1" max="1" width="32.85546875" customWidth="1"/>
    <col min="2" max="6" width="11.42578125" customWidth="1"/>
    <col min="7" max="21" width="10.7109375" customWidth="1"/>
  </cols>
  <sheetData>
    <row r="1" spans="1:21" ht="12.75" customHeight="1">
      <c r="A1" s="207"/>
      <c r="B1" s="207"/>
      <c r="C1" s="207"/>
      <c r="D1" s="207"/>
      <c r="E1" s="207"/>
      <c r="F1" s="207"/>
      <c r="G1" s="207"/>
      <c r="H1" s="207"/>
      <c r="I1" s="207"/>
      <c r="J1" s="207"/>
      <c r="K1" s="207"/>
      <c r="L1" s="207"/>
      <c r="M1" s="207"/>
      <c r="N1" s="207"/>
      <c r="O1" s="207"/>
      <c r="P1" s="207"/>
      <c r="Q1" s="207"/>
      <c r="R1" s="207"/>
      <c r="S1" s="207"/>
      <c r="T1" s="207"/>
      <c r="U1" s="207"/>
    </row>
    <row r="2" spans="1:21" ht="12.75" customHeight="1">
      <c r="A2" s="207"/>
      <c r="B2" s="207"/>
      <c r="C2" s="207"/>
      <c r="D2" s="207"/>
      <c r="E2" s="207"/>
      <c r="F2" s="207"/>
      <c r="G2" s="207"/>
      <c r="H2" s="207"/>
      <c r="I2" s="207"/>
      <c r="J2" s="207"/>
      <c r="K2" s="207"/>
      <c r="L2" s="207"/>
      <c r="M2" s="207"/>
      <c r="N2" s="207"/>
      <c r="O2" s="207"/>
      <c r="P2" s="207"/>
      <c r="Q2" s="207"/>
      <c r="R2" s="207"/>
      <c r="S2" s="207"/>
      <c r="T2" s="207"/>
      <c r="U2" s="207"/>
    </row>
    <row r="3" spans="1:21" ht="12.75" customHeight="1">
      <c r="A3" s="208" t="s">
        <v>94</v>
      </c>
      <c r="B3" s="207"/>
      <c r="C3" s="207"/>
      <c r="D3" s="207"/>
      <c r="E3" s="207"/>
      <c r="F3" s="207"/>
      <c r="G3" s="207"/>
      <c r="H3" s="207"/>
      <c r="I3" s="207"/>
      <c r="J3" s="207"/>
      <c r="K3" s="207"/>
      <c r="L3" s="207"/>
      <c r="M3" s="207"/>
      <c r="N3" s="207"/>
      <c r="O3" s="207"/>
      <c r="P3" s="207"/>
      <c r="Q3" s="207"/>
      <c r="R3" s="207"/>
      <c r="S3" s="207"/>
      <c r="T3" s="207"/>
      <c r="U3" s="207"/>
    </row>
    <row r="4" spans="1:21" ht="12.75" customHeight="1">
      <c r="A4" s="208" t="s">
        <v>130</v>
      </c>
      <c r="B4" s="207"/>
      <c r="C4" s="207"/>
      <c r="D4" s="207"/>
      <c r="E4" s="207"/>
      <c r="F4" s="207"/>
      <c r="G4" s="207"/>
      <c r="H4" s="207"/>
      <c r="I4" s="207"/>
      <c r="J4" s="207"/>
      <c r="K4" s="207"/>
      <c r="L4" s="207"/>
      <c r="M4" s="207"/>
      <c r="N4" s="207"/>
      <c r="O4" s="207"/>
      <c r="P4" s="207"/>
      <c r="Q4" s="207"/>
      <c r="R4" s="207"/>
      <c r="S4" s="207"/>
      <c r="T4" s="207"/>
      <c r="U4" s="207"/>
    </row>
    <row r="5" spans="1:21" ht="12.75" customHeight="1">
      <c r="A5" s="208" t="s">
        <v>171</v>
      </c>
      <c r="B5" s="207"/>
      <c r="C5" s="207"/>
      <c r="D5" s="207"/>
      <c r="E5" s="207"/>
      <c r="F5" s="207"/>
      <c r="G5" s="207"/>
      <c r="H5" s="207"/>
      <c r="I5" s="207"/>
      <c r="J5" s="207"/>
      <c r="K5" s="207"/>
      <c r="L5" s="207"/>
      <c r="M5" s="207"/>
      <c r="N5" s="207"/>
      <c r="O5" s="207"/>
      <c r="P5" s="207"/>
      <c r="Q5" s="207"/>
      <c r="R5" s="207"/>
      <c r="S5" s="207"/>
      <c r="T5" s="207"/>
      <c r="U5" s="207"/>
    </row>
    <row r="6" spans="1:21" ht="12.75" customHeight="1">
      <c r="A6" s="208" t="s">
        <v>209</v>
      </c>
      <c r="B6" s="207"/>
      <c r="C6" s="207"/>
      <c r="D6" s="207"/>
      <c r="E6" s="207"/>
      <c r="F6" s="207"/>
      <c r="G6" s="207"/>
      <c r="H6" s="207"/>
      <c r="I6" s="207"/>
      <c r="J6" s="207"/>
      <c r="K6" s="207"/>
      <c r="L6" s="207"/>
      <c r="M6" s="207"/>
      <c r="N6" s="207"/>
      <c r="O6" s="207"/>
      <c r="P6" s="207"/>
      <c r="Q6" s="207"/>
      <c r="R6" s="207"/>
      <c r="S6" s="207"/>
      <c r="T6" s="207"/>
      <c r="U6" s="207"/>
    </row>
    <row r="7" spans="1:21" ht="12.75" customHeight="1">
      <c r="A7" s="208" t="s">
        <v>95</v>
      </c>
      <c r="B7" s="207"/>
      <c r="C7" s="207"/>
      <c r="D7" s="207"/>
      <c r="E7" s="207"/>
      <c r="F7" s="207"/>
      <c r="G7" s="207"/>
      <c r="H7" s="207"/>
      <c r="I7" s="207"/>
      <c r="J7" s="207"/>
      <c r="K7" s="207"/>
      <c r="L7" s="207"/>
      <c r="M7" s="207"/>
      <c r="N7" s="207"/>
      <c r="O7" s="207"/>
      <c r="P7" s="207"/>
      <c r="Q7" s="207"/>
      <c r="R7" s="207"/>
      <c r="S7" s="207"/>
      <c r="T7" s="207"/>
      <c r="U7" s="207"/>
    </row>
    <row r="8" spans="1:21" ht="12.75" customHeight="1">
      <c r="A8" s="208" t="s">
        <v>96</v>
      </c>
      <c r="B8" s="207"/>
      <c r="C8" s="207"/>
      <c r="D8" s="207"/>
      <c r="E8" s="207"/>
      <c r="F8" s="207"/>
      <c r="G8" s="207"/>
      <c r="H8" s="207"/>
      <c r="I8" s="207"/>
      <c r="J8" s="207"/>
      <c r="K8" s="207"/>
      <c r="L8" s="207"/>
      <c r="M8" s="207"/>
      <c r="N8" s="207"/>
      <c r="O8" s="207"/>
      <c r="P8" s="207"/>
      <c r="Q8" s="207"/>
      <c r="R8" s="207"/>
      <c r="S8" s="207"/>
      <c r="T8" s="207"/>
      <c r="U8" s="207"/>
    </row>
    <row r="9" spans="1:21" ht="12.75" customHeight="1">
      <c r="A9" s="208" t="s">
        <v>341</v>
      </c>
      <c r="B9" s="207"/>
      <c r="C9" s="207"/>
      <c r="D9" s="207"/>
      <c r="E9" s="207"/>
      <c r="F9" s="207"/>
      <c r="G9" s="207"/>
      <c r="H9" s="207"/>
      <c r="I9" s="207"/>
      <c r="J9" s="207"/>
      <c r="K9" s="207"/>
      <c r="L9" s="207"/>
      <c r="M9" s="207"/>
      <c r="N9" s="207"/>
      <c r="O9" s="207"/>
      <c r="P9" s="207"/>
      <c r="Q9" s="207"/>
      <c r="R9" s="207"/>
      <c r="S9" s="207"/>
      <c r="T9" s="207"/>
      <c r="U9" s="207"/>
    </row>
    <row r="10" spans="1:21" ht="12.75" customHeight="1">
      <c r="A10" s="208" t="s">
        <v>97</v>
      </c>
      <c r="B10" s="207"/>
      <c r="C10" s="207"/>
      <c r="D10" s="207"/>
      <c r="E10" s="207"/>
      <c r="F10" s="207"/>
      <c r="G10" s="207"/>
      <c r="H10" s="207"/>
      <c r="I10" s="207"/>
      <c r="J10" s="207"/>
      <c r="K10" s="207"/>
      <c r="L10" s="207"/>
      <c r="M10" s="207"/>
      <c r="N10" s="207"/>
      <c r="O10" s="207"/>
      <c r="P10" s="207"/>
      <c r="Q10" s="207"/>
      <c r="R10" s="207"/>
      <c r="S10" s="207"/>
      <c r="T10" s="207"/>
      <c r="U10" s="207"/>
    </row>
    <row r="11" spans="1:21" ht="12.75" customHeight="1">
      <c r="A11" s="208" t="s">
        <v>172</v>
      </c>
      <c r="B11" s="207"/>
      <c r="C11" s="207"/>
      <c r="D11" s="207"/>
      <c r="E11" s="207"/>
      <c r="F11" s="207"/>
      <c r="G11" s="207"/>
      <c r="H11" s="207"/>
      <c r="I11" s="207"/>
      <c r="J11" s="207"/>
      <c r="K11" s="207"/>
      <c r="L11" s="207"/>
      <c r="M11" s="207"/>
      <c r="N11" s="207"/>
      <c r="O11" s="207"/>
      <c r="P11" s="207"/>
      <c r="Q11" s="207"/>
      <c r="R11" s="207"/>
      <c r="S11" s="207"/>
      <c r="T11" s="207"/>
      <c r="U11" s="207"/>
    </row>
    <row r="12" spans="1:21" ht="12.75" customHeight="1">
      <c r="A12" s="208" t="s">
        <v>528</v>
      </c>
      <c r="B12" s="207"/>
      <c r="C12" s="207"/>
      <c r="D12" s="207"/>
      <c r="E12" s="207"/>
      <c r="F12" s="207"/>
      <c r="G12" s="207"/>
      <c r="H12" s="207"/>
      <c r="I12" s="207"/>
      <c r="J12" s="207"/>
      <c r="K12" s="207"/>
      <c r="L12" s="207"/>
      <c r="M12" s="207"/>
      <c r="N12" s="207"/>
      <c r="O12" s="207"/>
      <c r="P12" s="207"/>
      <c r="Q12" s="207"/>
      <c r="R12" s="207"/>
      <c r="S12" s="207"/>
      <c r="T12" s="207"/>
      <c r="U12" s="207"/>
    </row>
    <row r="13" spans="1:21" ht="12.75" customHeight="1">
      <c r="A13" s="208" t="s">
        <v>529</v>
      </c>
      <c r="B13" s="207"/>
      <c r="C13" s="207"/>
      <c r="D13" s="207"/>
      <c r="E13" s="207"/>
      <c r="F13" s="207"/>
      <c r="G13" s="207"/>
      <c r="H13" s="207"/>
      <c r="I13" s="207"/>
      <c r="J13" s="207"/>
      <c r="K13" s="207"/>
      <c r="L13" s="207"/>
      <c r="M13" s="207"/>
      <c r="N13" s="207"/>
      <c r="O13" s="207"/>
      <c r="P13" s="207"/>
      <c r="Q13" s="207"/>
      <c r="R13" s="207"/>
      <c r="S13" s="207"/>
      <c r="T13" s="207"/>
      <c r="U13" s="207"/>
    </row>
    <row r="14" spans="1:21" ht="12.75" customHeight="1">
      <c r="A14" s="208" t="s">
        <v>530</v>
      </c>
      <c r="B14" s="207"/>
      <c r="C14" s="207"/>
      <c r="D14" s="207"/>
      <c r="E14" s="207"/>
      <c r="F14" s="207"/>
      <c r="G14" s="207"/>
      <c r="H14" s="207"/>
      <c r="I14" s="207"/>
      <c r="J14" s="207"/>
      <c r="K14" s="207"/>
      <c r="L14" s="207"/>
      <c r="M14" s="207"/>
      <c r="N14" s="207"/>
      <c r="O14" s="207"/>
      <c r="P14" s="207"/>
      <c r="Q14" s="207"/>
      <c r="R14" s="207"/>
      <c r="S14" s="207"/>
      <c r="T14" s="207"/>
      <c r="U14" s="207"/>
    </row>
    <row r="15" spans="1:21" ht="12.75" customHeight="1">
      <c r="A15" s="207"/>
      <c r="B15" s="207"/>
      <c r="C15" s="207"/>
      <c r="D15" s="207"/>
      <c r="E15" s="207"/>
      <c r="F15" s="207"/>
      <c r="G15" s="207"/>
      <c r="H15" s="207"/>
      <c r="I15" s="207"/>
      <c r="J15" s="207"/>
      <c r="K15" s="207"/>
      <c r="L15" s="207"/>
      <c r="M15" s="207"/>
      <c r="N15" s="207"/>
      <c r="O15" s="207"/>
      <c r="P15" s="207"/>
      <c r="Q15" s="207"/>
      <c r="R15" s="207"/>
      <c r="S15" s="207"/>
      <c r="T15" s="207"/>
      <c r="U15" s="207"/>
    </row>
    <row r="16" spans="1:21" ht="12.75" customHeight="1">
      <c r="A16" s="208" t="s">
        <v>531</v>
      </c>
      <c r="B16" s="207"/>
      <c r="C16" s="207"/>
      <c r="D16" s="207"/>
      <c r="E16" s="207"/>
      <c r="F16" s="207"/>
      <c r="G16" s="207"/>
      <c r="H16" s="207"/>
      <c r="I16" s="207"/>
      <c r="J16" s="207"/>
      <c r="K16" s="207"/>
      <c r="L16" s="207"/>
      <c r="M16" s="207"/>
      <c r="N16" s="207"/>
      <c r="O16" s="207"/>
      <c r="P16" s="207"/>
      <c r="Q16" s="207"/>
      <c r="R16" s="207"/>
      <c r="S16" s="207"/>
      <c r="T16" s="207"/>
      <c r="U16" s="207"/>
    </row>
    <row r="17" spans="1:21" ht="12.75" customHeight="1">
      <c r="A17" s="208" t="s">
        <v>322</v>
      </c>
      <c r="B17" s="207"/>
      <c r="C17" s="207"/>
      <c r="D17" s="207"/>
      <c r="E17" s="207"/>
      <c r="F17" s="207"/>
      <c r="G17" s="207"/>
      <c r="H17" s="207"/>
      <c r="I17" s="207"/>
      <c r="J17" s="207"/>
      <c r="K17" s="207"/>
      <c r="L17" s="207"/>
      <c r="M17" s="207"/>
      <c r="N17" s="207"/>
      <c r="O17" s="207"/>
      <c r="P17" s="207"/>
      <c r="Q17" s="207"/>
      <c r="R17" s="207"/>
      <c r="S17" s="207"/>
      <c r="T17" s="207"/>
      <c r="U17" s="207"/>
    </row>
    <row r="18" spans="1:21" ht="12.75" customHeight="1">
      <c r="A18" s="208" t="s">
        <v>522</v>
      </c>
      <c r="B18" s="207"/>
      <c r="C18" s="207"/>
      <c r="D18" s="207"/>
      <c r="E18" s="207"/>
      <c r="F18" s="207"/>
      <c r="G18" s="207"/>
      <c r="H18" s="207"/>
      <c r="I18" s="207"/>
      <c r="J18" s="207"/>
      <c r="K18" s="207"/>
      <c r="L18" s="207"/>
      <c r="M18" s="207"/>
      <c r="N18" s="207"/>
      <c r="O18" s="207"/>
      <c r="P18" s="207"/>
      <c r="Q18" s="207"/>
      <c r="R18" s="207"/>
      <c r="S18" s="207"/>
      <c r="T18" s="207"/>
      <c r="U18" s="207"/>
    </row>
    <row r="19" spans="1:21" ht="12.75" customHeight="1">
      <c r="A19" s="207"/>
      <c r="B19" s="207"/>
      <c r="C19" s="207"/>
      <c r="D19" s="207"/>
      <c r="E19" s="207"/>
      <c r="F19" s="207"/>
      <c r="G19" s="207"/>
      <c r="H19" s="207"/>
      <c r="I19" s="207"/>
      <c r="J19" s="207"/>
      <c r="K19" s="207"/>
      <c r="L19" s="207"/>
      <c r="M19" s="207"/>
      <c r="N19" s="207"/>
      <c r="O19" s="207"/>
      <c r="P19" s="207"/>
      <c r="Q19" s="207"/>
      <c r="R19" s="207"/>
      <c r="S19" s="207"/>
      <c r="T19" s="207"/>
      <c r="U19" s="207"/>
    </row>
    <row r="20" spans="1:21" ht="12.75" customHeight="1">
      <c r="A20" s="208" t="s">
        <v>525</v>
      </c>
      <c r="B20" s="207"/>
      <c r="C20" s="207"/>
      <c r="D20" s="207"/>
      <c r="E20" s="207"/>
      <c r="F20" s="207"/>
      <c r="G20" s="207"/>
      <c r="H20" s="207"/>
      <c r="I20" s="207"/>
      <c r="J20" s="207"/>
      <c r="K20" s="207"/>
      <c r="L20" s="207"/>
      <c r="M20" s="207"/>
      <c r="N20" s="207"/>
      <c r="O20" s="207"/>
      <c r="P20" s="207"/>
      <c r="Q20" s="207"/>
      <c r="R20" s="207"/>
      <c r="S20" s="207"/>
      <c r="T20" s="207"/>
      <c r="U20" s="207"/>
    </row>
    <row r="21" spans="1:21" ht="12.75" customHeight="1">
      <c r="A21" s="208" t="s">
        <v>526</v>
      </c>
      <c r="B21" s="207"/>
      <c r="C21" s="207"/>
      <c r="D21" s="207"/>
      <c r="E21" s="207"/>
      <c r="F21" s="207"/>
      <c r="G21" s="207"/>
      <c r="H21" s="207"/>
      <c r="I21" s="207"/>
      <c r="J21" s="207"/>
      <c r="K21" s="207"/>
      <c r="L21" s="207"/>
      <c r="M21" s="207"/>
      <c r="N21" s="207"/>
      <c r="O21" s="207"/>
      <c r="P21" s="207"/>
      <c r="Q21" s="207"/>
      <c r="R21" s="207"/>
      <c r="S21" s="207"/>
      <c r="T21" s="207"/>
      <c r="U21" s="207"/>
    </row>
    <row r="22" spans="1:21" ht="12.75" customHeight="1">
      <c r="A22" s="207"/>
      <c r="B22" s="207"/>
      <c r="C22" s="207"/>
      <c r="D22" s="207"/>
      <c r="E22" s="207"/>
      <c r="F22" s="207"/>
      <c r="G22" s="207"/>
      <c r="H22" s="207"/>
      <c r="I22" s="207"/>
      <c r="J22" s="207"/>
      <c r="K22" s="207"/>
      <c r="L22" s="207"/>
      <c r="M22" s="207"/>
      <c r="N22" s="207"/>
      <c r="O22" s="207"/>
      <c r="P22" s="207"/>
      <c r="Q22" s="207"/>
      <c r="R22" s="207"/>
      <c r="S22" s="207"/>
      <c r="T22" s="207"/>
      <c r="U22" s="207"/>
    </row>
    <row r="23" spans="1:21" ht="12.75" customHeight="1">
      <c r="A23" s="207"/>
      <c r="B23" s="207"/>
      <c r="C23" s="207"/>
      <c r="D23" s="207"/>
      <c r="E23" s="207"/>
      <c r="F23" s="207"/>
      <c r="G23" s="207"/>
      <c r="H23" s="207"/>
      <c r="I23" s="207"/>
      <c r="J23" s="207"/>
      <c r="K23" s="207"/>
      <c r="L23" s="207"/>
      <c r="M23" s="207"/>
      <c r="N23" s="207"/>
      <c r="O23" s="207"/>
      <c r="P23" s="207"/>
      <c r="Q23" s="207"/>
      <c r="R23" s="207"/>
      <c r="S23" s="207"/>
      <c r="T23" s="207"/>
      <c r="U23" s="207"/>
    </row>
    <row r="24" spans="1:21" ht="12.75" customHeight="1">
      <c r="A24" s="207"/>
      <c r="B24" s="207"/>
      <c r="C24" s="207"/>
      <c r="D24" s="207"/>
      <c r="E24" s="207"/>
      <c r="F24" s="207"/>
      <c r="G24" s="207"/>
      <c r="H24" s="207"/>
      <c r="I24" s="207"/>
      <c r="J24" s="207"/>
      <c r="K24" s="207"/>
      <c r="L24" s="207"/>
      <c r="M24" s="207"/>
      <c r="N24" s="207"/>
      <c r="O24" s="207"/>
      <c r="P24" s="207"/>
      <c r="Q24" s="207"/>
      <c r="R24" s="207"/>
      <c r="S24" s="207"/>
      <c r="T24" s="207"/>
      <c r="U24" s="207"/>
    </row>
    <row r="25" spans="1:21" ht="12.75" customHeight="1">
      <c r="A25" s="207"/>
      <c r="B25" s="207"/>
      <c r="C25" s="207"/>
      <c r="D25" s="207"/>
      <c r="E25" s="207"/>
      <c r="F25" s="207"/>
      <c r="G25" s="207"/>
      <c r="H25" s="207"/>
      <c r="I25" s="207"/>
      <c r="J25" s="207"/>
      <c r="K25" s="207"/>
      <c r="L25" s="207"/>
      <c r="M25" s="207"/>
      <c r="N25" s="207"/>
      <c r="O25" s="207"/>
      <c r="P25" s="207"/>
      <c r="Q25" s="207"/>
      <c r="R25" s="207"/>
      <c r="S25" s="207"/>
      <c r="T25" s="207"/>
      <c r="U25" s="207"/>
    </row>
    <row r="26" spans="1:21" ht="12.75" customHeight="1">
      <c r="A26" s="207"/>
      <c r="B26" s="207"/>
      <c r="C26" s="207"/>
      <c r="D26" s="207"/>
      <c r="E26" s="207"/>
      <c r="F26" s="207"/>
      <c r="G26" s="207"/>
      <c r="H26" s="207"/>
      <c r="I26" s="207"/>
      <c r="J26" s="207"/>
      <c r="K26" s="207"/>
      <c r="L26" s="207"/>
      <c r="M26" s="207"/>
      <c r="N26" s="207"/>
      <c r="O26" s="207"/>
      <c r="P26" s="207"/>
      <c r="Q26" s="207"/>
      <c r="R26" s="207"/>
      <c r="S26" s="207"/>
      <c r="T26" s="207"/>
      <c r="U26" s="207"/>
    </row>
    <row r="27" spans="1:21" ht="12.75" customHeight="1">
      <c r="A27" s="207"/>
      <c r="B27" s="207"/>
      <c r="C27" s="207"/>
      <c r="D27" s="207"/>
      <c r="E27" s="207"/>
      <c r="F27" s="207"/>
      <c r="G27" s="207"/>
      <c r="H27" s="207"/>
      <c r="I27" s="207"/>
      <c r="J27" s="207"/>
      <c r="K27" s="207"/>
      <c r="L27" s="207"/>
      <c r="M27" s="207"/>
      <c r="N27" s="207"/>
      <c r="O27" s="207"/>
      <c r="P27" s="207"/>
      <c r="Q27" s="207"/>
      <c r="R27" s="207"/>
      <c r="S27" s="207"/>
      <c r="T27" s="207"/>
      <c r="U27" s="207"/>
    </row>
    <row r="28" spans="1:21" ht="12.75" customHeight="1">
      <c r="A28" s="207"/>
      <c r="B28" s="207"/>
      <c r="C28" s="207"/>
      <c r="D28" s="207"/>
      <c r="E28" s="207"/>
      <c r="F28" s="207"/>
      <c r="G28" s="207"/>
      <c r="H28" s="207"/>
      <c r="I28" s="207"/>
      <c r="J28" s="207"/>
      <c r="K28" s="207"/>
      <c r="L28" s="207"/>
      <c r="M28" s="207"/>
      <c r="N28" s="207"/>
      <c r="O28" s="207"/>
      <c r="P28" s="207"/>
      <c r="Q28" s="207"/>
      <c r="R28" s="207"/>
      <c r="S28" s="207"/>
      <c r="T28" s="207"/>
      <c r="U28" s="207"/>
    </row>
    <row r="29" spans="1:21" ht="12.75" customHeight="1">
      <c r="A29" s="207"/>
      <c r="B29" s="207"/>
      <c r="C29" s="207"/>
      <c r="D29" s="207"/>
      <c r="E29" s="207"/>
      <c r="F29" s="207"/>
      <c r="G29" s="207"/>
      <c r="H29" s="207"/>
      <c r="I29" s="207"/>
      <c r="J29" s="207"/>
      <c r="K29" s="207"/>
      <c r="L29" s="207"/>
      <c r="M29" s="207"/>
      <c r="N29" s="207"/>
      <c r="O29" s="207"/>
      <c r="P29" s="207"/>
      <c r="Q29" s="207"/>
      <c r="R29" s="207"/>
      <c r="S29" s="207"/>
      <c r="T29" s="207"/>
      <c r="U29" s="207"/>
    </row>
    <row r="30" spans="1:21" ht="12.75" customHeight="1">
      <c r="A30" s="207"/>
      <c r="B30" s="207"/>
      <c r="C30" s="207"/>
      <c r="D30" s="207"/>
      <c r="E30" s="207"/>
      <c r="F30" s="207"/>
      <c r="G30" s="207"/>
      <c r="H30" s="207"/>
      <c r="I30" s="207"/>
      <c r="J30" s="207"/>
      <c r="K30" s="207"/>
      <c r="L30" s="207"/>
      <c r="M30" s="207"/>
      <c r="N30" s="207"/>
      <c r="O30" s="207"/>
      <c r="P30" s="207"/>
      <c r="Q30" s="207"/>
      <c r="R30" s="207"/>
      <c r="S30" s="207"/>
      <c r="T30" s="207"/>
      <c r="U30" s="207"/>
    </row>
    <row r="31" spans="1:21" ht="12.75" customHeight="1">
      <c r="A31" s="207"/>
      <c r="B31" s="207"/>
      <c r="C31" s="207"/>
      <c r="D31" s="207"/>
      <c r="E31" s="207"/>
      <c r="F31" s="207"/>
      <c r="G31" s="207"/>
      <c r="H31" s="207"/>
      <c r="I31" s="207"/>
      <c r="J31" s="207"/>
      <c r="K31" s="207"/>
      <c r="L31" s="207"/>
      <c r="M31" s="207"/>
      <c r="N31" s="207"/>
      <c r="O31" s="207"/>
      <c r="P31" s="207"/>
      <c r="Q31" s="207"/>
      <c r="R31" s="207"/>
      <c r="S31" s="207"/>
      <c r="T31" s="207"/>
      <c r="U31" s="207"/>
    </row>
    <row r="32" spans="1:21" ht="12.75" customHeight="1">
      <c r="A32" s="207"/>
      <c r="B32" s="207"/>
      <c r="C32" s="207"/>
      <c r="D32" s="207"/>
      <c r="E32" s="207"/>
      <c r="F32" s="207"/>
      <c r="G32" s="207"/>
      <c r="H32" s="207"/>
      <c r="I32" s="207"/>
      <c r="J32" s="207"/>
      <c r="K32" s="207"/>
      <c r="L32" s="207"/>
      <c r="M32" s="207"/>
      <c r="N32" s="207"/>
      <c r="O32" s="207"/>
      <c r="P32" s="207"/>
      <c r="Q32" s="207"/>
      <c r="R32" s="207"/>
      <c r="S32" s="207"/>
      <c r="T32" s="207"/>
      <c r="U32" s="207"/>
    </row>
    <row r="33" spans="1:21" ht="12.75" customHeight="1">
      <c r="A33" s="207"/>
      <c r="B33" s="207"/>
      <c r="C33" s="207"/>
      <c r="D33" s="207"/>
      <c r="E33" s="207"/>
      <c r="F33" s="207"/>
      <c r="G33" s="207"/>
      <c r="H33" s="207"/>
      <c r="I33" s="207"/>
      <c r="J33" s="207"/>
      <c r="K33" s="207"/>
      <c r="L33" s="207"/>
      <c r="M33" s="207"/>
      <c r="N33" s="207"/>
      <c r="O33" s="207"/>
      <c r="P33" s="207"/>
      <c r="Q33" s="207"/>
      <c r="R33" s="207"/>
      <c r="S33" s="207"/>
      <c r="T33" s="207"/>
      <c r="U33" s="207"/>
    </row>
    <row r="34" spans="1:21" ht="12.75" customHeight="1">
      <c r="A34" s="207"/>
      <c r="B34" s="207"/>
      <c r="C34" s="207"/>
      <c r="D34" s="207"/>
      <c r="E34" s="207"/>
      <c r="F34" s="207"/>
      <c r="G34" s="207"/>
      <c r="H34" s="207"/>
      <c r="I34" s="207"/>
      <c r="J34" s="207"/>
      <c r="K34" s="207"/>
      <c r="L34" s="207"/>
      <c r="M34" s="207"/>
      <c r="N34" s="207"/>
      <c r="O34" s="207"/>
      <c r="P34" s="207"/>
      <c r="Q34" s="207"/>
      <c r="R34" s="207"/>
      <c r="S34" s="207"/>
      <c r="T34" s="207"/>
      <c r="U34" s="207"/>
    </row>
    <row r="35" spans="1:21" ht="12.75" customHeight="1">
      <c r="A35" s="207"/>
      <c r="B35" s="207"/>
      <c r="C35" s="207"/>
      <c r="D35" s="207"/>
      <c r="E35" s="207"/>
      <c r="F35" s="207"/>
      <c r="G35" s="207"/>
      <c r="H35" s="207"/>
      <c r="I35" s="207"/>
      <c r="J35" s="207"/>
      <c r="K35" s="207"/>
      <c r="L35" s="207"/>
      <c r="M35" s="207"/>
      <c r="N35" s="207"/>
      <c r="O35" s="207"/>
      <c r="P35" s="207"/>
      <c r="Q35" s="207"/>
      <c r="R35" s="207"/>
      <c r="S35" s="207"/>
      <c r="T35" s="207"/>
      <c r="U35" s="207"/>
    </row>
    <row r="36" spans="1:21" ht="12.75" customHeight="1">
      <c r="A36" s="207"/>
      <c r="B36" s="207"/>
      <c r="C36" s="207"/>
      <c r="D36" s="207"/>
      <c r="E36" s="207"/>
      <c r="F36" s="207"/>
      <c r="G36" s="207"/>
      <c r="H36" s="207"/>
      <c r="I36" s="207"/>
      <c r="J36" s="207"/>
      <c r="K36" s="207"/>
      <c r="L36" s="207"/>
      <c r="M36" s="207"/>
      <c r="N36" s="207"/>
      <c r="O36" s="207"/>
      <c r="P36" s="207"/>
      <c r="Q36" s="207"/>
      <c r="R36" s="207"/>
      <c r="S36" s="207"/>
      <c r="T36" s="207"/>
      <c r="U36" s="207"/>
    </row>
    <row r="37" spans="1:21" ht="12.75" customHeight="1">
      <c r="A37" s="207"/>
      <c r="B37" s="207"/>
      <c r="C37" s="207"/>
      <c r="D37" s="207"/>
      <c r="E37" s="207"/>
      <c r="F37" s="207"/>
      <c r="G37" s="207"/>
      <c r="H37" s="207"/>
      <c r="I37" s="207"/>
      <c r="J37" s="207"/>
      <c r="K37" s="207"/>
      <c r="L37" s="207"/>
      <c r="M37" s="207"/>
      <c r="N37" s="207"/>
      <c r="O37" s="207"/>
      <c r="P37" s="207"/>
      <c r="Q37" s="207"/>
      <c r="R37" s="207"/>
      <c r="S37" s="207"/>
      <c r="T37" s="207"/>
      <c r="U37" s="207"/>
    </row>
    <row r="38" spans="1:21" ht="12.75" customHeight="1">
      <c r="A38" s="207"/>
      <c r="B38" s="207"/>
      <c r="C38" s="207"/>
      <c r="D38" s="207"/>
      <c r="E38" s="207"/>
      <c r="F38" s="207"/>
      <c r="G38" s="207"/>
      <c r="H38" s="207"/>
      <c r="I38" s="207"/>
      <c r="J38" s="207"/>
      <c r="K38" s="207"/>
      <c r="L38" s="207"/>
      <c r="M38" s="207"/>
      <c r="N38" s="207"/>
      <c r="O38" s="207"/>
      <c r="P38" s="207"/>
      <c r="Q38" s="207"/>
      <c r="R38" s="207"/>
      <c r="S38" s="207"/>
      <c r="T38" s="207"/>
      <c r="U38" s="207"/>
    </row>
    <row r="39" spans="1:21" ht="12.75" customHeight="1">
      <c r="A39" s="207"/>
      <c r="B39" s="207"/>
      <c r="C39" s="207"/>
      <c r="D39" s="207"/>
      <c r="E39" s="207"/>
      <c r="F39" s="207"/>
      <c r="G39" s="207"/>
      <c r="H39" s="207"/>
      <c r="I39" s="207"/>
      <c r="J39" s="207"/>
      <c r="K39" s="207"/>
      <c r="L39" s="207"/>
      <c r="M39" s="207"/>
      <c r="N39" s="207"/>
      <c r="O39" s="207"/>
      <c r="P39" s="207"/>
      <c r="Q39" s="207"/>
      <c r="R39" s="207"/>
      <c r="S39" s="207"/>
      <c r="T39" s="207"/>
      <c r="U39" s="207"/>
    </row>
    <row r="40" spans="1:21" ht="12.75" customHeight="1">
      <c r="A40" s="207"/>
      <c r="B40" s="207"/>
      <c r="C40" s="207"/>
      <c r="D40" s="207"/>
      <c r="E40" s="207"/>
      <c r="F40" s="207"/>
      <c r="G40" s="207"/>
      <c r="H40" s="207"/>
      <c r="I40" s="207"/>
      <c r="J40" s="207"/>
      <c r="K40" s="207"/>
      <c r="L40" s="207"/>
      <c r="M40" s="207"/>
      <c r="N40" s="207"/>
      <c r="O40" s="207"/>
      <c r="P40" s="207"/>
      <c r="Q40" s="207"/>
      <c r="R40" s="207"/>
      <c r="S40" s="207"/>
      <c r="T40" s="207"/>
      <c r="U40" s="207"/>
    </row>
    <row r="41" spans="1:21" ht="12.75" customHeight="1">
      <c r="A41" s="207"/>
      <c r="B41" s="207"/>
      <c r="C41" s="207"/>
      <c r="D41" s="207"/>
      <c r="E41" s="207"/>
      <c r="F41" s="207"/>
      <c r="G41" s="207"/>
      <c r="H41" s="207"/>
      <c r="I41" s="207"/>
      <c r="J41" s="207"/>
      <c r="K41" s="207"/>
      <c r="L41" s="207"/>
      <c r="M41" s="207"/>
      <c r="N41" s="207"/>
      <c r="O41" s="207"/>
      <c r="P41" s="207"/>
      <c r="Q41" s="207"/>
      <c r="R41" s="207"/>
      <c r="S41" s="207"/>
      <c r="T41" s="207"/>
      <c r="U41" s="207"/>
    </row>
    <row r="42" spans="1:21" ht="12.75" customHeight="1">
      <c r="A42" s="207"/>
      <c r="B42" s="207"/>
      <c r="C42" s="207"/>
      <c r="D42" s="207"/>
      <c r="E42" s="207"/>
      <c r="F42" s="207"/>
      <c r="G42" s="207"/>
      <c r="H42" s="207"/>
      <c r="I42" s="207"/>
      <c r="J42" s="207"/>
      <c r="K42" s="207"/>
      <c r="L42" s="207"/>
      <c r="M42" s="207"/>
      <c r="N42" s="207"/>
      <c r="O42" s="207"/>
      <c r="P42" s="207"/>
      <c r="Q42" s="207"/>
      <c r="R42" s="207"/>
      <c r="S42" s="207"/>
      <c r="T42" s="207"/>
      <c r="U42" s="207"/>
    </row>
    <row r="43" spans="1:21" ht="12.75" customHeight="1">
      <c r="A43" s="207"/>
      <c r="B43" s="207"/>
      <c r="C43" s="207"/>
      <c r="D43" s="207"/>
      <c r="E43" s="207"/>
      <c r="F43" s="207"/>
      <c r="G43" s="207"/>
      <c r="H43" s="207"/>
      <c r="I43" s="207"/>
      <c r="J43" s="207"/>
      <c r="K43" s="207"/>
      <c r="L43" s="207"/>
      <c r="M43" s="207"/>
      <c r="N43" s="207"/>
      <c r="O43" s="207"/>
      <c r="P43" s="207"/>
      <c r="Q43" s="207"/>
      <c r="R43" s="207"/>
      <c r="S43" s="207"/>
      <c r="T43" s="207"/>
      <c r="U43" s="207"/>
    </row>
    <row r="44" spans="1:21" ht="12.75" customHeight="1">
      <c r="A44" s="207"/>
      <c r="B44" s="207"/>
      <c r="C44" s="207"/>
      <c r="D44" s="207"/>
      <c r="E44" s="207"/>
      <c r="F44" s="207"/>
      <c r="G44" s="207"/>
      <c r="H44" s="207"/>
      <c r="I44" s="207"/>
      <c r="J44" s="207"/>
      <c r="K44" s="207"/>
      <c r="L44" s="207"/>
      <c r="M44" s="207"/>
      <c r="N44" s="207"/>
      <c r="O44" s="207"/>
      <c r="P44" s="207"/>
      <c r="Q44" s="207"/>
      <c r="R44" s="207"/>
      <c r="S44" s="207"/>
      <c r="T44" s="207"/>
      <c r="U44" s="207"/>
    </row>
    <row r="45" spans="1:21" ht="12.75" customHeight="1">
      <c r="A45" s="207"/>
      <c r="B45" s="207"/>
      <c r="C45" s="207"/>
      <c r="D45" s="207"/>
      <c r="E45" s="207"/>
      <c r="F45" s="207"/>
      <c r="G45" s="207"/>
      <c r="H45" s="207"/>
      <c r="I45" s="207"/>
      <c r="J45" s="207"/>
      <c r="K45" s="207"/>
      <c r="L45" s="207"/>
      <c r="M45" s="207"/>
      <c r="N45" s="207"/>
      <c r="O45" s="207"/>
      <c r="P45" s="207"/>
      <c r="Q45" s="207"/>
      <c r="R45" s="207"/>
      <c r="S45" s="207"/>
      <c r="T45" s="207"/>
      <c r="U45" s="207"/>
    </row>
    <row r="46" spans="1:21" ht="12.75" customHeight="1">
      <c r="A46" s="207"/>
      <c r="B46" s="207"/>
      <c r="C46" s="207"/>
      <c r="D46" s="207"/>
      <c r="E46" s="207"/>
      <c r="F46" s="207"/>
      <c r="G46" s="207"/>
      <c r="H46" s="207"/>
      <c r="I46" s="207"/>
      <c r="J46" s="207"/>
      <c r="K46" s="207"/>
      <c r="L46" s="207"/>
      <c r="M46" s="207"/>
      <c r="N46" s="207"/>
      <c r="O46" s="207"/>
      <c r="P46" s="207"/>
      <c r="Q46" s="207"/>
      <c r="R46" s="207"/>
      <c r="S46" s="207"/>
      <c r="T46" s="207"/>
      <c r="U46" s="207"/>
    </row>
    <row r="47" spans="1:21" ht="12.75" customHeight="1">
      <c r="A47" s="207"/>
      <c r="B47" s="207"/>
      <c r="C47" s="207"/>
      <c r="D47" s="207"/>
      <c r="E47" s="207"/>
      <c r="F47" s="207"/>
      <c r="G47" s="207"/>
      <c r="H47" s="207"/>
      <c r="I47" s="207"/>
      <c r="J47" s="207"/>
      <c r="K47" s="207"/>
      <c r="L47" s="207"/>
      <c r="M47" s="207"/>
      <c r="N47" s="207"/>
      <c r="O47" s="207"/>
      <c r="P47" s="207"/>
      <c r="Q47" s="207"/>
      <c r="R47" s="207"/>
      <c r="S47" s="207"/>
      <c r="T47" s="207"/>
      <c r="U47" s="207"/>
    </row>
    <row r="48" spans="1:21" ht="12.75" customHeight="1">
      <c r="A48" s="207"/>
      <c r="B48" s="207"/>
      <c r="C48" s="207"/>
      <c r="D48" s="207"/>
      <c r="E48" s="207"/>
      <c r="F48" s="207"/>
      <c r="G48" s="207"/>
      <c r="H48" s="207"/>
      <c r="I48" s="207"/>
      <c r="J48" s="207"/>
      <c r="K48" s="207"/>
      <c r="L48" s="207"/>
      <c r="M48" s="207"/>
      <c r="N48" s="207"/>
      <c r="O48" s="207"/>
      <c r="P48" s="207"/>
      <c r="Q48" s="207"/>
      <c r="R48" s="207"/>
      <c r="S48" s="207"/>
      <c r="T48" s="207"/>
      <c r="U48" s="207"/>
    </row>
    <row r="49" spans="1:21" ht="12.75" customHeight="1">
      <c r="A49" s="207"/>
      <c r="B49" s="207"/>
      <c r="C49" s="207"/>
      <c r="D49" s="207"/>
      <c r="E49" s="207"/>
      <c r="F49" s="207"/>
      <c r="G49" s="207"/>
      <c r="H49" s="207"/>
      <c r="I49" s="207"/>
      <c r="J49" s="207"/>
      <c r="K49" s="207"/>
      <c r="L49" s="207"/>
      <c r="M49" s="207"/>
      <c r="N49" s="207"/>
      <c r="O49" s="207"/>
      <c r="P49" s="207"/>
      <c r="Q49" s="207"/>
      <c r="R49" s="207"/>
      <c r="S49" s="207"/>
      <c r="T49" s="207"/>
      <c r="U49" s="207"/>
    </row>
    <row r="50" spans="1:21" ht="12.75" customHeight="1">
      <c r="A50" s="207"/>
      <c r="B50" s="207"/>
      <c r="C50" s="207"/>
      <c r="D50" s="207"/>
      <c r="E50" s="207"/>
      <c r="F50" s="207"/>
      <c r="G50" s="207"/>
      <c r="H50" s="207"/>
      <c r="I50" s="207"/>
      <c r="J50" s="207"/>
      <c r="K50" s="207"/>
      <c r="L50" s="207"/>
      <c r="M50" s="207"/>
      <c r="N50" s="207"/>
      <c r="O50" s="207"/>
      <c r="P50" s="207"/>
      <c r="Q50" s="207"/>
      <c r="R50" s="207"/>
      <c r="S50" s="207"/>
      <c r="T50" s="207"/>
      <c r="U50" s="207"/>
    </row>
    <row r="51" spans="1:21" ht="12.75" customHeight="1">
      <c r="A51" s="207"/>
      <c r="B51" s="207"/>
      <c r="C51" s="207"/>
      <c r="D51" s="207"/>
      <c r="E51" s="207"/>
      <c r="F51" s="207"/>
      <c r="G51" s="207"/>
      <c r="H51" s="207"/>
      <c r="I51" s="207"/>
      <c r="J51" s="207"/>
      <c r="K51" s="207"/>
      <c r="L51" s="207"/>
      <c r="M51" s="207"/>
      <c r="N51" s="207"/>
      <c r="O51" s="207"/>
      <c r="P51" s="207"/>
      <c r="Q51" s="207"/>
      <c r="R51" s="207"/>
      <c r="S51" s="207"/>
      <c r="T51" s="207"/>
      <c r="U51" s="207"/>
    </row>
    <row r="52" spans="1:21" ht="12.75" customHeight="1">
      <c r="A52" s="207"/>
      <c r="B52" s="207"/>
      <c r="C52" s="207"/>
      <c r="D52" s="207"/>
      <c r="E52" s="207"/>
      <c r="F52" s="207"/>
      <c r="G52" s="207"/>
      <c r="H52" s="207"/>
      <c r="I52" s="207"/>
      <c r="J52" s="207"/>
      <c r="K52" s="207"/>
      <c r="L52" s="207"/>
      <c r="M52" s="207"/>
      <c r="N52" s="207"/>
      <c r="O52" s="207"/>
      <c r="P52" s="207"/>
      <c r="Q52" s="207"/>
      <c r="R52" s="207"/>
      <c r="S52" s="207"/>
      <c r="T52" s="207"/>
      <c r="U52" s="207"/>
    </row>
    <row r="53" spans="1:21" ht="12.75" customHeight="1">
      <c r="A53" s="207"/>
      <c r="B53" s="207"/>
      <c r="C53" s="207"/>
      <c r="D53" s="207"/>
      <c r="E53" s="207"/>
      <c r="F53" s="207"/>
      <c r="G53" s="207"/>
      <c r="H53" s="207"/>
      <c r="I53" s="207"/>
      <c r="J53" s="207"/>
      <c r="K53" s="207"/>
      <c r="L53" s="207"/>
      <c r="M53" s="207"/>
      <c r="N53" s="207"/>
      <c r="O53" s="207"/>
      <c r="P53" s="207"/>
      <c r="Q53" s="207"/>
      <c r="R53" s="207"/>
      <c r="S53" s="207"/>
      <c r="T53" s="207"/>
      <c r="U53" s="207"/>
    </row>
    <row r="54" spans="1:21" ht="12.75" customHeight="1">
      <c r="A54" s="207"/>
      <c r="B54" s="207"/>
      <c r="C54" s="207"/>
      <c r="D54" s="207"/>
      <c r="E54" s="207"/>
      <c r="F54" s="207"/>
      <c r="G54" s="207"/>
      <c r="H54" s="207"/>
      <c r="I54" s="207"/>
      <c r="J54" s="207"/>
      <c r="K54" s="207"/>
      <c r="L54" s="207"/>
      <c r="M54" s="207"/>
      <c r="N54" s="207"/>
      <c r="O54" s="207"/>
      <c r="P54" s="207"/>
      <c r="Q54" s="207"/>
      <c r="R54" s="207"/>
      <c r="S54" s="207"/>
      <c r="T54" s="207"/>
      <c r="U54" s="207"/>
    </row>
    <row r="55" spans="1:21" ht="12.75" customHeight="1">
      <c r="A55" s="207"/>
      <c r="B55" s="207"/>
      <c r="C55" s="207"/>
      <c r="D55" s="207"/>
      <c r="E55" s="207"/>
      <c r="F55" s="207"/>
      <c r="G55" s="207"/>
      <c r="H55" s="207"/>
      <c r="I55" s="207"/>
      <c r="J55" s="207"/>
      <c r="K55" s="207"/>
      <c r="L55" s="207"/>
      <c r="M55" s="207"/>
      <c r="N55" s="207"/>
      <c r="O55" s="207"/>
      <c r="P55" s="207"/>
      <c r="Q55" s="207"/>
      <c r="R55" s="207"/>
      <c r="S55" s="207"/>
      <c r="T55" s="207"/>
      <c r="U55" s="207"/>
    </row>
    <row r="56" spans="1:21" ht="12.75" customHeight="1">
      <c r="A56" s="207"/>
      <c r="B56" s="207"/>
      <c r="C56" s="207"/>
      <c r="D56" s="207"/>
      <c r="E56" s="207"/>
      <c r="F56" s="207"/>
      <c r="G56" s="207"/>
      <c r="H56" s="207"/>
      <c r="I56" s="207"/>
      <c r="J56" s="207"/>
      <c r="K56" s="207"/>
      <c r="L56" s="207"/>
      <c r="M56" s="207"/>
      <c r="N56" s="207"/>
      <c r="O56" s="207"/>
      <c r="P56" s="207"/>
      <c r="Q56" s="207"/>
      <c r="R56" s="207"/>
      <c r="S56" s="207"/>
      <c r="T56" s="207"/>
      <c r="U56" s="207"/>
    </row>
    <row r="57" spans="1:21" ht="12.75" customHeight="1">
      <c r="A57" s="207"/>
      <c r="B57" s="207"/>
      <c r="C57" s="207"/>
      <c r="D57" s="207"/>
      <c r="E57" s="207"/>
      <c r="F57" s="207"/>
      <c r="G57" s="207"/>
      <c r="H57" s="207"/>
      <c r="I57" s="207"/>
      <c r="J57" s="207"/>
      <c r="K57" s="207"/>
      <c r="L57" s="207"/>
      <c r="M57" s="207"/>
      <c r="N57" s="207"/>
      <c r="O57" s="207"/>
      <c r="P57" s="207"/>
      <c r="Q57" s="207"/>
      <c r="R57" s="207"/>
      <c r="S57" s="207"/>
      <c r="T57" s="207"/>
      <c r="U57" s="207"/>
    </row>
    <row r="58" spans="1:21" ht="12.75" customHeight="1">
      <c r="A58" s="207"/>
      <c r="B58" s="207"/>
      <c r="C58" s="207"/>
      <c r="D58" s="207"/>
      <c r="E58" s="207"/>
      <c r="F58" s="207"/>
      <c r="G58" s="207"/>
      <c r="H58" s="207"/>
      <c r="I58" s="207"/>
      <c r="J58" s="207"/>
      <c r="K58" s="207"/>
      <c r="L58" s="207"/>
      <c r="M58" s="207"/>
      <c r="N58" s="207"/>
      <c r="O58" s="207"/>
      <c r="P58" s="207"/>
      <c r="Q58" s="207"/>
      <c r="R58" s="207"/>
      <c r="S58" s="207"/>
      <c r="T58" s="207"/>
      <c r="U58" s="207"/>
    </row>
    <row r="59" spans="1:21" ht="12.75" customHeight="1">
      <c r="A59" s="207"/>
      <c r="B59" s="207"/>
      <c r="C59" s="207"/>
      <c r="D59" s="207"/>
      <c r="E59" s="207"/>
      <c r="F59" s="207"/>
      <c r="G59" s="207"/>
      <c r="H59" s="207"/>
      <c r="I59" s="207"/>
      <c r="J59" s="207"/>
      <c r="K59" s="207"/>
      <c r="L59" s="207"/>
      <c r="M59" s="207"/>
      <c r="N59" s="207"/>
      <c r="O59" s="207"/>
      <c r="P59" s="207"/>
      <c r="Q59" s="207"/>
      <c r="R59" s="207"/>
      <c r="S59" s="207"/>
      <c r="T59" s="207"/>
      <c r="U59" s="207"/>
    </row>
    <row r="60" spans="1:21" ht="12.75" customHeight="1">
      <c r="A60" s="207"/>
      <c r="B60" s="207"/>
      <c r="C60" s="207"/>
      <c r="D60" s="207"/>
      <c r="E60" s="207"/>
      <c r="F60" s="207"/>
      <c r="G60" s="207"/>
      <c r="H60" s="207"/>
      <c r="I60" s="207"/>
      <c r="J60" s="207"/>
      <c r="K60" s="207"/>
      <c r="L60" s="207"/>
      <c r="M60" s="207"/>
      <c r="N60" s="207"/>
      <c r="O60" s="207"/>
      <c r="P60" s="207"/>
      <c r="Q60" s="207"/>
      <c r="R60" s="207"/>
      <c r="S60" s="207"/>
      <c r="T60" s="207"/>
      <c r="U60" s="207"/>
    </row>
    <row r="61" spans="1:21" ht="12.75" customHeight="1">
      <c r="A61" s="207"/>
      <c r="B61" s="207"/>
      <c r="C61" s="207"/>
      <c r="D61" s="207"/>
      <c r="E61" s="207"/>
      <c r="F61" s="207"/>
      <c r="G61" s="207"/>
      <c r="H61" s="207"/>
      <c r="I61" s="207"/>
      <c r="J61" s="207"/>
      <c r="K61" s="207"/>
      <c r="L61" s="207"/>
      <c r="M61" s="207"/>
      <c r="N61" s="207"/>
      <c r="O61" s="207"/>
      <c r="P61" s="207"/>
      <c r="Q61" s="207"/>
      <c r="R61" s="207"/>
      <c r="S61" s="207"/>
      <c r="T61" s="207"/>
      <c r="U61" s="207"/>
    </row>
    <row r="62" spans="1:21" ht="12.75" customHeight="1">
      <c r="A62" s="207"/>
      <c r="B62" s="207"/>
      <c r="C62" s="207"/>
      <c r="D62" s="207"/>
      <c r="E62" s="207"/>
      <c r="F62" s="207"/>
      <c r="G62" s="207"/>
      <c r="H62" s="207"/>
      <c r="I62" s="207"/>
      <c r="J62" s="207"/>
      <c r="K62" s="207"/>
      <c r="L62" s="207"/>
      <c r="M62" s="207"/>
      <c r="N62" s="207"/>
      <c r="O62" s="207"/>
      <c r="P62" s="207"/>
      <c r="Q62" s="207"/>
      <c r="R62" s="207"/>
      <c r="S62" s="207"/>
      <c r="T62" s="207"/>
      <c r="U62" s="207"/>
    </row>
    <row r="63" spans="1:21" ht="12.75" customHeight="1">
      <c r="A63" s="207"/>
      <c r="B63" s="207"/>
      <c r="C63" s="207"/>
      <c r="D63" s="207"/>
      <c r="E63" s="207"/>
      <c r="F63" s="207"/>
      <c r="G63" s="207"/>
      <c r="H63" s="207"/>
      <c r="I63" s="207"/>
      <c r="J63" s="207"/>
      <c r="K63" s="207"/>
      <c r="L63" s="207"/>
      <c r="M63" s="207"/>
      <c r="N63" s="207"/>
      <c r="O63" s="207"/>
      <c r="P63" s="207"/>
      <c r="Q63" s="207"/>
      <c r="R63" s="207"/>
      <c r="S63" s="207"/>
      <c r="T63" s="207"/>
      <c r="U63" s="207"/>
    </row>
    <row r="64" spans="1:21" ht="12.75" customHeight="1">
      <c r="A64" s="207"/>
      <c r="B64" s="207"/>
      <c r="C64" s="207"/>
      <c r="D64" s="207"/>
      <c r="E64" s="207"/>
      <c r="F64" s="207"/>
      <c r="G64" s="207"/>
      <c r="H64" s="207"/>
      <c r="I64" s="207"/>
      <c r="J64" s="207"/>
      <c r="K64" s="207"/>
      <c r="L64" s="207"/>
      <c r="M64" s="207"/>
      <c r="N64" s="207"/>
      <c r="O64" s="207"/>
      <c r="P64" s="207"/>
      <c r="Q64" s="207"/>
      <c r="R64" s="207"/>
      <c r="S64" s="207"/>
      <c r="T64" s="207"/>
      <c r="U64" s="207"/>
    </row>
    <row r="65" spans="1:21" ht="12.75" customHeight="1">
      <c r="A65" s="207"/>
      <c r="B65" s="207"/>
      <c r="C65" s="207"/>
      <c r="D65" s="207"/>
      <c r="E65" s="207"/>
      <c r="F65" s="207"/>
      <c r="G65" s="207"/>
      <c r="H65" s="207"/>
      <c r="I65" s="207"/>
      <c r="J65" s="207"/>
      <c r="K65" s="207"/>
      <c r="L65" s="207"/>
      <c r="M65" s="207"/>
      <c r="N65" s="207"/>
      <c r="O65" s="207"/>
      <c r="P65" s="207"/>
      <c r="Q65" s="207"/>
      <c r="R65" s="207"/>
      <c r="S65" s="207"/>
      <c r="T65" s="207"/>
      <c r="U65" s="207"/>
    </row>
    <row r="66" spans="1:21" ht="12.75" customHeight="1">
      <c r="A66" s="207"/>
      <c r="B66" s="207"/>
      <c r="C66" s="207"/>
      <c r="D66" s="207"/>
      <c r="E66" s="207"/>
      <c r="F66" s="207"/>
      <c r="G66" s="207"/>
      <c r="H66" s="207"/>
      <c r="I66" s="207"/>
      <c r="J66" s="207"/>
      <c r="K66" s="207"/>
      <c r="L66" s="207"/>
      <c r="M66" s="207"/>
      <c r="N66" s="207"/>
      <c r="O66" s="207"/>
      <c r="P66" s="207"/>
      <c r="Q66" s="207"/>
      <c r="R66" s="207"/>
      <c r="S66" s="207"/>
      <c r="T66" s="207"/>
      <c r="U66" s="207"/>
    </row>
    <row r="67" spans="1:21" ht="12.75" customHeight="1">
      <c r="A67" s="207"/>
      <c r="B67" s="207"/>
      <c r="C67" s="207"/>
      <c r="D67" s="207"/>
      <c r="E67" s="207"/>
      <c r="F67" s="207"/>
      <c r="G67" s="207"/>
      <c r="H67" s="207"/>
      <c r="I67" s="207"/>
      <c r="J67" s="207"/>
      <c r="K67" s="207"/>
      <c r="L67" s="207"/>
      <c r="M67" s="207"/>
      <c r="N67" s="207"/>
      <c r="O67" s="207"/>
      <c r="P67" s="207"/>
      <c r="Q67" s="207"/>
      <c r="R67" s="207"/>
      <c r="S67" s="207"/>
      <c r="T67" s="207"/>
      <c r="U67" s="207"/>
    </row>
    <row r="68" spans="1:21" ht="12.75" customHeight="1">
      <c r="A68" s="207"/>
      <c r="B68" s="207"/>
      <c r="C68" s="207"/>
      <c r="D68" s="207"/>
      <c r="E68" s="207"/>
      <c r="F68" s="207"/>
      <c r="G68" s="207"/>
      <c r="H68" s="207"/>
      <c r="I68" s="207"/>
      <c r="J68" s="207"/>
      <c r="K68" s="207"/>
      <c r="L68" s="207"/>
      <c r="M68" s="207"/>
      <c r="N68" s="207"/>
      <c r="O68" s="207"/>
      <c r="P68" s="207"/>
      <c r="Q68" s="207"/>
      <c r="R68" s="207"/>
      <c r="S68" s="207"/>
      <c r="T68" s="207"/>
      <c r="U68" s="207"/>
    </row>
    <row r="69" spans="1:21" ht="12.75" customHeight="1">
      <c r="A69" s="207"/>
      <c r="B69" s="207"/>
      <c r="C69" s="207"/>
      <c r="D69" s="207"/>
      <c r="E69" s="207"/>
      <c r="F69" s="207"/>
      <c r="G69" s="207"/>
      <c r="H69" s="207"/>
      <c r="I69" s="207"/>
      <c r="J69" s="207"/>
      <c r="K69" s="207"/>
      <c r="L69" s="207"/>
      <c r="M69" s="207"/>
      <c r="N69" s="207"/>
      <c r="O69" s="207"/>
      <c r="P69" s="207"/>
      <c r="Q69" s="207"/>
      <c r="R69" s="207"/>
      <c r="S69" s="207"/>
      <c r="T69" s="207"/>
      <c r="U69" s="207"/>
    </row>
    <row r="70" spans="1:21" ht="12.75" customHeight="1">
      <c r="A70" s="207"/>
      <c r="B70" s="207"/>
      <c r="C70" s="207"/>
      <c r="D70" s="207"/>
      <c r="E70" s="207"/>
      <c r="F70" s="207"/>
      <c r="G70" s="207"/>
      <c r="H70" s="207"/>
      <c r="I70" s="207"/>
      <c r="J70" s="207"/>
      <c r="K70" s="207"/>
      <c r="L70" s="207"/>
      <c r="M70" s="207"/>
      <c r="N70" s="207"/>
      <c r="O70" s="207"/>
      <c r="P70" s="207"/>
      <c r="Q70" s="207"/>
      <c r="R70" s="207"/>
      <c r="S70" s="207"/>
      <c r="T70" s="207"/>
      <c r="U70" s="207"/>
    </row>
    <row r="71" spans="1:21" ht="12.75" customHeight="1">
      <c r="A71" s="207"/>
      <c r="B71" s="207"/>
      <c r="C71" s="207"/>
      <c r="D71" s="207"/>
      <c r="E71" s="207"/>
      <c r="F71" s="207"/>
      <c r="G71" s="207"/>
      <c r="H71" s="207"/>
      <c r="I71" s="207"/>
      <c r="J71" s="207"/>
      <c r="K71" s="207"/>
      <c r="L71" s="207"/>
      <c r="M71" s="207"/>
      <c r="N71" s="207"/>
      <c r="O71" s="207"/>
      <c r="P71" s="207"/>
      <c r="Q71" s="207"/>
      <c r="R71" s="207"/>
      <c r="S71" s="207"/>
      <c r="T71" s="207"/>
      <c r="U71" s="207"/>
    </row>
    <row r="72" spans="1:21" ht="12.75" customHeight="1">
      <c r="A72" s="207"/>
      <c r="B72" s="207"/>
      <c r="C72" s="207"/>
      <c r="D72" s="207"/>
      <c r="E72" s="207"/>
      <c r="F72" s="207"/>
      <c r="G72" s="207"/>
      <c r="H72" s="207"/>
      <c r="I72" s="207"/>
      <c r="J72" s="207"/>
      <c r="K72" s="207"/>
      <c r="L72" s="207"/>
      <c r="M72" s="207"/>
      <c r="N72" s="207"/>
      <c r="O72" s="207"/>
      <c r="P72" s="207"/>
      <c r="Q72" s="207"/>
      <c r="R72" s="207"/>
      <c r="S72" s="207"/>
      <c r="T72" s="207"/>
      <c r="U72" s="207"/>
    </row>
    <row r="73" spans="1:21" ht="12.75" customHeight="1">
      <c r="A73" s="207"/>
      <c r="B73" s="207"/>
      <c r="C73" s="207"/>
      <c r="D73" s="207"/>
      <c r="E73" s="207"/>
      <c r="F73" s="207"/>
      <c r="G73" s="207"/>
      <c r="H73" s="207"/>
      <c r="I73" s="207"/>
      <c r="J73" s="207"/>
      <c r="K73" s="207"/>
      <c r="L73" s="207"/>
      <c r="M73" s="207"/>
      <c r="N73" s="207"/>
      <c r="O73" s="207"/>
      <c r="P73" s="207"/>
      <c r="Q73" s="207"/>
      <c r="R73" s="207"/>
      <c r="S73" s="207"/>
      <c r="T73" s="207"/>
      <c r="U73" s="207"/>
    </row>
    <row r="74" spans="1:21" ht="12.75" customHeight="1">
      <c r="A74" s="207"/>
      <c r="B74" s="207"/>
      <c r="C74" s="207"/>
      <c r="D74" s="207"/>
      <c r="E74" s="207"/>
      <c r="F74" s="207"/>
      <c r="G74" s="207"/>
      <c r="H74" s="207"/>
      <c r="I74" s="207"/>
      <c r="J74" s="207"/>
      <c r="K74" s="207"/>
      <c r="L74" s="207"/>
      <c r="M74" s="207"/>
      <c r="N74" s="207"/>
      <c r="O74" s="207"/>
      <c r="P74" s="207"/>
      <c r="Q74" s="207"/>
      <c r="R74" s="207"/>
      <c r="S74" s="207"/>
      <c r="T74" s="207"/>
      <c r="U74" s="207"/>
    </row>
    <row r="75" spans="1:21" ht="12.75" customHeight="1">
      <c r="A75" s="207"/>
      <c r="B75" s="207"/>
      <c r="C75" s="207"/>
      <c r="D75" s="207"/>
      <c r="E75" s="207"/>
      <c r="F75" s="207"/>
      <c r="G75" s="207"/>
      <c r="H75" s="207"/>
      <c r="I75" s="207"/>
      <c r="J75" s="207"/>
      <c r="K75" s="207"/>
      <c r="L75" s="207"/>
      <c r="M75" s="207"/>
      <c r="N75" s="207"/>
      <c r="O75" s="207"/>
      <c r="P75" s="207"/>
      <c r="Q75" s="207"/>
      <c r="R75" s="207"/>
      <c r="S75" s="207"/>
      <c r="T75" s="207"/>
      <c r="U75" s="207"/>
    </row>
    <row r="76" spans="1:21" ht="12.75" customHeight="1">
      <c r="A76" s="207"/>
      <c r="B76" s="207"/>
      <c r="C76" s="207"/>
      <c r="D76" s="207"/>
      <c r="E76" s="207"/>
      <c r="F76" s="207"/>
      <c r="G76" s="207"/>
      <c r="H76" s="207"/>
      <c r="I76" s="207"/>
      <c r="J76" s="207"/>
      <c r="K76" s="207"/>
      <c r="L76" s="207"/>
      <c r="M76" s="207"/>
      <c r="N76" s="207"/>
      <c r="O76" s="207"/>
      <c r="P76" s="207"/>
      <c r="Q76" s="207"/>
      <c r="R76" s="207"/>
      <c r="S76" s="207"/>
      <c r="T76" s="207"/>
      <c r="U76" s="207"/>
    </row>
    <row r="77" spans="1:21" ht="12.75" customHeight="1">
      <c r="A77" s="207"/>
      <c r="B77" s="207"/>
      <c r="C77" s="207"/>
      <c r="D77" s="207"/>
      <c r="E77" s="207"/>
      <c r="F77" s="207"/>
      <c r="G77" s="207"/>
      <c r="H77" s="207"/>
      <c r="I77" s="207"/>
      <c r="J77" s="207"/>
      <c r="K77" s="207"/>
      <c r="L77" s="207"/>
      <c r="M77" s="207"/>
      <c r="N77" s="207"/>
      <c r="O77" s="207"/>
      <c r="P77" s="207"/>
      <c r="Q77" s="207"/>
      <c r="R77" s="207"/>
      <c r="S77" s="207"/>
      <c r="T77" s="207"/>
      <c r="U77" s="207"/>
    </row>
    <row r="78" spans="1:21" ht="12.75" customHeight="1">
      <c r="A78" s="207"/>
      <c r="B78" s="207"/>
      <c r="C78" s="207"/>
      <c r="D78" s="207"/>
      <c r="E78" s="207"/>
      <c r="F78" s="207"/>
      <c r="G78" s="207"/>
      <c r="H78" s="207"/>
      <c r="I78" s="207"/>
      <c r="J78" s="207"/>
      <c r="K78" s="207"/>
      <c r="L78" s="207"/>
      <c r="M78" s="207"/>
      <c r="N78" s="207"/>
      <c r="O78" s="207"/>
      <c r="P78" s="207"/>
      <c r="Q78" s="207"/>
      <c r="R78" s="207"/>
      <c r="S78" s="207"/>
      <c r="T78" s="207"/>
      <c r="U78" s="207"/>
    </row>
    <row r="79" spans="1:21" ht="12.75" customHeight="1">
      <c r="A79" s="207"/>
      <c r="B79" s="207"/>
      <c r="C79" s="207"/>
      <c r="D79" s="207"/>
      <c r="E79" s="207"/>
      <c r="F79" s="207"/>
      <c r="G79" s="207"/>
      <c r="H79" s="207"/>
      <c r="I79" s="207"/>
      <c r="J79" s="207"/>
      <c r="K79" s="207"/>
      <c r="L79" s="207"/>
      <c r="M79" s="207"/>
      <c r="N79" s="207"/>
      <c r="O79" s="207"/>
      <c r="P79" s="207"/>
      <c r="Q79" s="207"/>
      <c r="R79" s="207"/>
      <c r="S79" s="207"/>
      <c r="T79" s="207"/>
      <c r="U79" s="207"/>
    </row>
    <row r="80" spans="1:21" ht="12.75" customHeight="1">
      <c r="A80" s="207"/>
      <c r="B80" s="207"/>
      <c r="C80" s="207"/>
      <c r="D80" s="207"/>
      <c r="E80" s="207"/>
      <c r="F80" s="207"/>
      <c r="G80" s="207"/>
      <c r="H80" s="207"/>
      <c r="I80" s="207"/>
      <c r="J80" s="207"/>
      <c r="K80" s="207"/>
      <c r="L80" s="207"/>
      <c r="M80" s="207"/>
      <c r="N80" s="207"/>
      <c r="O80" s="207"/>
      <c r="P80" s="207"/>
      <c r="Q80" s="207"/>
      <c r="R80" s="207"/>
      <c r="S80" s="207"/>
      <c r="T80" s="207"/>
      <c r="U80" s="207"/>
    </row>
    <row r="81" spans="1:21" ht="12.75" customHeight="1">
      <c r="A81" s="207"/>
      <c r="B81" s="207"/>
      <c r="C81" s="207"/>
      <c r="D81" s="207"/>
      <c r="E81" s="207"/>
      <c r="F81" s="207"/>
      <c r="G81" s="207"/>
      <c r="H81" s="207"/>
      <c r="I81" s="207"/>
      <c r="J81" s="207"/>
      <c r="K81" s="207"/>
      <c r="L81" s="207"/>
      <c r="M81" s="207"/>
      <c r="N81" s="207"/>
      <c r="O81" s="207"/>
      <c r="P81" s="207"/>
      <c r="Q81" s="207"/>
      <c r="R81" s="207"/>
      <c r="S81" s="207"/>
      <c r="T81" s="207"/>
      <c r="U81" s="207"/>
    </row>
    <row r="82" spans="1:21" ht="12.75" customHeight="1">
      <c r="A82" s="207"/>
      <c r="B82" s="207"/>
      <c r="C82" s="207"/>
      <c r="D82" s="207"/>
      <c r="E82" s="207"/>
      <c r="F82" s="207"/>
      <c r="G82" s="207"/>
      <c r="H82" s="207"/>
      <c r="I82" s="207"/>
      <c r="J82" s="207"/>
      <c r="K82" s="207"/>
      <c r="L82" s="207"/>
      <c r="M82" s="207"/>
      <c r="N82" s="207"/>
      <c r="O82" s="207"/>
      <c r="P82" s="207"/>
      <c r="Q82" s="207"/>
      <c r="R82" s="207"/>
      <c r="S82" s="207"/>
      <c r="T82" s="207"/>
      <c r="U82" s="207"/>
    </row>
    <row r="83" spans="1:21" ht="12.75" customHeight="1">
      <c r="A83" s="207"/>
      <c r="B83" s="207"/>
      <c r="C83" s="207"/>
      <c r="D83" s="207"/>
      <c r="E83" s="207"/>
      <c r="F83" s="207"/>
      <c r="G83" s="207"/>
      <c r="H83" s="207"/>
      <c r="I83" s="207"/>
      <c r="J83" s="207"/>
      <c r="K83" s="207"/>
      <c r="L83" s="207"/>
      <c r="M83" s="207"/>
      <c r="N83" s="207"/>
      <c r="O83" s="207"/>
      <c r="P83" s="207"/>
      <c r="Q83" s="207"/>
      <c r="R83" s="207"/>
      <c r="S83" s="207"/>
      <c r="T83" s="207"/>
      <c r="U83" s="207"/>
    </row>
    <row r="84" spans="1:21" ht="12.75" customHeight="1">
      <c r="A84" s="207"/>
      <c r="B84" s="207"/>
      <c r="C84" s="207"/>
      <c r="D84" s="207"/>
      <c r="E84" s="207"/>
      <c r="F84" s="207"/>
      <c r="G84" s="207"/>
      <c r="H84" s="207"/>
      <c r="I84" s="207"/>
      <c r="J84" s="207"/>
      <c r="K84" s="207"/>
      <c r="L84" s="207"/>
      <c r="M84" s="207"/>
      <c r="N84" s="207"/>
      <c r="O84" s="207"/>
      <c r="P84" s="207"/>
      <c r="Q84" s="207"/>
      <c r="R84" s="207"/>
      <c r="S84" s="207"/>
      <c r="T84" s="207"/>
      <c r="U84" s="207"/>
    </row>
    <row r="85" spans="1:21" ht="12.75" customHeight="1">
      <c r="A85" s="207"/>
      <c r="B85" s="207"/>
      <c r="C85" s="207"/>
      <c r="D85" s="207"/>
      <c r="E85" s="207"/>
      <c r="F85" s="207"/>
      <c r="G85" s="207"/>
      <c r="H85" s="207"/>
      <c r="I85" s="207"/>
      <c r="J85" s="207"/>
      <c r="K85" s="207"/>
      <c r="L85" s="207"/>
      <c r="M85" s="207"/>
      <c r="N85" s="207"/>
      <c r="O85" s="207"/>
      <c r="P85" s="207"/>
      <c r="Q85" s="207"/>
      <c r="R85" s="207"/>
      <c r="S85" s="207"/>
      <c r="T85" s="207"/>
      <c r="U85" s="207"/>
    </row>
    <row r="86" spans="1:21" ht="12.75" customHeight="1">
      <c r="A86" s="207"/>
      <c r="B86" s="207"/>
      <c r="C86" s="207"/>
      <c r="D86" s="207"/>
      <c r="E86" s="207"/>
      <c r="F86" s="207"/>
      <c r="G86" s="207"/>
      <c r="H86" s="207"/>
      <c r="I86" s="207"/>
      <c r="J86" s="207"/>
      <c r="K86" s="207"/>
      <c r="L86" s="207"/>
      <c r="M86" s="207"/>
      <c r="N86" s="207"/>
      <c r="O86" s="207"/>
      <c r="P86" s="207"/>
      <c r="Q86" s="207"/>
      <c r="R86" s="207"/>
      <c r="S86" s="207"/>
      <c r="T86" s="207"/>
      <c r="U86" s="207"/>
    </row>
    <row r="87" spans="1:21" ht="12.75" customHeight="1">
      <c r="A87" s="207"/>
      <c r="B87" s="207"/>
      <c r="C87" s="207"/>
      <c r="D87" s="207"/>
      <c r="E87" s="207"/>
      <c r="F87" s="207"/>
      <c r="G87" s="207"/>
      <c r="H87" s="207"/>
      <c r="I87" s="207"/>
      <c r="J87" s="207"/>
      <c r="K87" s="207"/>
      <c r="L87" s="207"/>
      <c r="M87" s="207"/>
      <c r="N87" s="207"/>
      <c r="O87" s="207"/>
      <c r="P87" s="207"/>
      <c r="Q87" s="207"/>
      <c r="R87" s="207"/>
      <c r="S87" s="207"/>
      <c r="T87" s="207"/>
      <c r="U87" s="207"/>
    </row>
    <row r="88" spans="1:21" ht="12.75" customHeight="1">
      <c r="A88" s="207"/>
      <c r="B88" s="207"/>
      <c r="C88" s="207"/>
      <c r="D88" s="207"/>
      <c r="E88" s="207"/>
      <c r="F88" s="207"/>
      <c r="G88" s="207"/>
      <c r="H88" s="207"/>
      <c r="I88" s="207"/>
      <c r="J88" s="207"/>
      <c r="K88" s="207"/>
      <c r="L88" s="207"/>
      <c r="M88" s="207"/>
      <c r="N88" s="207"/>
      <c r="O88" s="207"/>
      <c r="P88" s="207"/>
      <c r="Q88" s="207"/>
      <c r="R88" s="207"/>
      <c r="S88" s="207"/>
      <c r="T88" s="207"/>
      <c r="U88" s="207"/>
    </row>
    <row r="89" spans="1:21" ht="12.75" customHeight="1">
      <c r="A89" s="207"/>
      <c r="B89" s="207"/>
      <c r="C89" s="207"/>
      <c r="D89" s="207"/>
      <c r="E89" s="207"/>
      <c r="F89" s="207"/>
      <c r="G89" s="207"/>
      <c r="H89" s="207"/>
      <c r="I89" s="207"/>
      <c r="J89" s="207"/>
      <c r="K89" s="207"/>
      <c r="L89" s="207"/>
      <c r="M89" s="207"/>
      <c r="N89" s="207"/>
      <c r="O89" s="207"/>
      <c r="P89" s="207"/>
      <c r="Q89" s="207"/>
      <c r="R89" s="207"/>
      <c r="S89" s="207"/>
      <c r="T89" s="207"/>
      <c r="U89" s="207"/>
    </row>
    <row r="90" spans="1:21" ht="12.75" customHeight="1">
      <c r="A90" s="207"/>
      <c r="B90" s="207"/>
      <c r="C90" s="207"/>
      <c r="D90" s="207"/>
      <c r="E90" s="207"/>
      <c r="F90" s="207"/>
      <c r="G90" s="207"/>
      <c r="H90" s="207"/>
      <c r="I90" s="207"/>
      <c r="J90" s="207"/>
      <c r="K90" s="207"/>
      <c r="L90" s="207"/>
      <c r="M90" s="207"/>
      <c r="N90" s="207"/>
      <c r="O90" s="207"/>
      <c r="P90" s="207"/>
      <c r="Q90" s="207"/>
      <c r="R90" s="207"/>
      <c r="S90" s="207"/>
      <c r="T90" s="207"/>
      <c r="U90" s="207"/>
    </row>
    <row r="91" spans="1:21" ht="12.75" customHeight="1">
      <c r="A91" s="207"/>
      <c r="B91" s="207"/>
      <c r="C91" s="207"/>
      <c r="D91" s="207"/>
      <c r="E91" s="207"/>
      <c r="F91" s="207"/>
      <c r="G91" s="207"/>
      <c r="H91" s="207"/>
      <c r="I91" s="207"/>
      <c r="J91" s="207"/>
      <c r="K91" s="207"/>
      <c r="L91" s="207"/>
      <c r="M91" s="207"/>
      <c r="N91" s="207"/>
      <c r="O91" s="207"/>
      <c r="P91" s="207"/>
      <c r="Q91" s="207"/>
      <c r="R91" s="207"/>
      <c r="S91" s="207"/>
      <c r="T91" s="207"/>
      <c r="U91" s="207"/>
    </row>
    <row r="92" spans="1:21" ht="12.75" customHeight="1">
      <c r="A92" s="207"/>
      <c r="B92" s="207"/>
      <c r="C92" s="207"/>
      <c r="D92" s="207"/>
      <c r="E92" s="207"/>
      <c r="F92" s="207"/>
      <c r="G92" s="207"/>
      <c r="H92" s="207"/>
      <c r="I92" s="207"/>
      <c r="J92" s="207"/>
      <c r="K92" s="207"/>
      <c r="L92" s="207"/>
      <c r="M92" s="207"/>
      <c r="N92" s="207"/>
      <c r="O92" s="207"/>
      <c r="P92" s="207"/>
      <c r="Q92" s="207"/>
      <c r="R92" s="207"/>
      <c r="S92" s="207"/>
      <c r="T92" s="207"/>
      <c r="U92" s="207"/>
    </row>
    <row r="93" spans="1:21" ht="12.75" customHeight="1">
      <c r="A93" s="207"/>
      <c r="B93" s="207"/>
      <c r="C93" s="207"/>
      <c r="D93" s="207"/>
      <c r="E93" s="207"/>
      <c r="F93" s="207"/>
      <c r="G93" s="207"/>
      <c r="H93" s="207"/>
      <c r="I93" s="207"/>
      <c r="J93" s="207"/>
      <c r="K93" s="207"/>
      <c r="L93" s="207"/>
      <c r="M93" s="207"/>
      <c r="N93" s="207"/>
      <c r="O93" s="207"/>
      <c r="P93" s="207"/>
      <c r="Q93" s="207"/>
      <c r="R93" s="207"/>
      <c r="S93" s="207"/>
      <c r="T93" s="207"/>
      <c r="U93" s="207"/>
    </row>
    <row r="94" spans="1:21" ht="12.75" customHeight="1">
      <c r="A94" s="207"/>
      <c r="B94" s="207"/>
      <c r="C94" s="207"/>
      <c r="D94" s="207"/>
      <c r="E94" s="207"/>
      <c r="F94" s="207"/>
      <c r="G94" s="207"/>
      <c r="H94" s="207"/>
      <c r="I94" s="207"/>
      <c r="J94" s="207"/>
      <c r="K94" s="207"/>
      <c r="L94" s="207"/>
      <c r="M94" s="207"/>
      <c r="N94" s="207"/>
      <c r="O94" s="207"/>
      <c r="P94" s="207"/>
      <c r="Q94" s="207"/>
      <c r="R94" s="207"/>
      <c r="S94" s="207"/>
      <c r="T94" s="207"/>
      <c r="U94" s="207"/>
    </row>
    <row r="95" spans="1:21" ht="12.75" customHeight="1">
      <c r="A95" s="207"/>
      <c r="B95" s="207"/>
      <c r="C95" s="207"/>
      <c r="D95" s="207"/>
      <c r="E95" s="207"/>
      <c r="F95" s="207"/>
      <c r="G95" s="207"/>
      <c r="H95" s="207"/>
      <c r="I95" s="207"/>
      <c r="J95" s="207"/>
      <c r="K95" s="207"/>
      <c r="L95" s="207"/>
      <c r="M95" s="207"/>
      <c r="N95" s="207"/>
      <c r="O95" s="207"/>
      <c r="P95" s="207"/>
      <c r="Q95" s="207"/>
      <c r="R95" s="207"/>
      <c r="S95" s="207"/>
      <c r="T95" s="207"/>
      <c r="U95" s="207"/>
    </row>
    <row r="96" spans="1:21" ht="12.75" customHeight="1">
      <c r="A96" s="207"/>
      <c r="B96" s="207"/>
      <c r="C96" s="207"/>
      <c r="D96" s="207"/>
      <c r="E96" s="207"/>
      <c r="F96" s="207"/>
      <c r="G96" s="207"/>
      <c r="H96" s="207"/>
      <c r="I96" s="207"/>
      <c r="J96" s="207"/>
      <c r="K96" s="207"/>
      <c r="L96" s="207"/>
      <c r="M96" s="207"/>
      <c r="N96" s="207"/>
      <c r="O96" s="207"/>
      <c r="P96" s="207"/>
      <c r="Q96" s="207"/>
      <c r="R96" s="207"/>
      <c r="S96" s="207"/>
      <c r="T96" s="207"/>
      <c r="U96" s="207"/>
    </row>
    <row r="97" spans="1:21" ht="12.75" customHeight="1">
      <c r="A97" s="207"/>
      <c r="B97" s="207"/>
      <c r="C97" s="207"/>
      <c r="D97" s="207"/>
      <c r="E97" s="207"/>
      <c r="F97" s="207"/>
      <c r="G97" s="207"/>
      <c r="H97" s="207"/>
      <c r="I97" s="207"/>
      <c r="J97" s="207"/>
      <c r="K97" s="207"/>
      <c r="L97" s="207"/>
      <c r="M97" s="207"/>
      <c r="N97" s="207"/>
      <c r="O97" s="207"/>
      <c r="P97" s="207"/>
      <c r="Q97" s="207"/>
      <c r="R97" s="207"/>
      <c r="S97" s="207"/>
      <c r="T97" s="207"/>
      <c r="U97" s="207"/>
    </row>
    <row r="98" spans="1:21" ht="12.75" customHeight="1">
      <c r="A98" s="207"/>
      <c r="B98" s="207"/>
      <c r="C98" s="207"/>
      <c r="D98" s="207"/>
      <c r="E98" s="207"/>
      <c r="F98" s="207"/>
      <c r="G98" s="207"/>
      <c r="H98" s="207"/>
      <c r="I98" s="207"/>
      <c r="J98" s="207"/>
      <c r="K98" s="207"/>
      <c r="L98" s="207"/>
      <c r="M98" s="207"/>
      <c r="N98" s="207"/>
      <c r="O98" s="207"/>
      <c r="P98" s="207"/>
      <c r="Q98" s="207"/>
      <c r="R98" s="207"/>
      <c r="S98" s="207"/>
      <c r="T98" s="207"/>
      <c r="U98" s="207"/>
    </row>
    <row r="99" spans="1:21" ht="12.75" customHeight="1">
      <c r="A99" s="207"/>
      <c r="B99" s="207"/>
      <c r="C99" s="207"/>
      <c r="D99" s="207"/>
      <c r="E99" s="207"/>
      <c r="F99" s="207"/>
      <c r="G99" s="207"/>
      <c r="H99" s="207"/>
      <c r="I99" s="207"/>
      <c r="J99" s="207"/>
      <c r="K99" s="207"/>
      <c r="L99" s="207"/>
      <c r="M99" s="207"/>
      <c r="N99" s="207"/>
      <c r="O99" s="207"/>
      <c r="P99" s="207"/>
      <c r="Q99" s="207"/>
      <c r="R99" s="207"/>
      <c r="S99" s="207"/>
      <c r="T99" s="207"/>
      <c r="U99" s="207"/>
    </row>
    <row r="100" spans="1:21" ht="12.75" customHeight="1">
      <c r="A100" s="207"/>
      <c r="B100" s="207"/>
      <c r="C100" s="207"/>
      <c r="D100" s="207"/>
      <c r="E100" s="207"/>
      <c r="F100" s="207"/>
      <c r="G100" s="207"/>
      <c r="H100" s="207"/>
      <c r="I100" s="207"/>
      <c r="J100" s="207"/>
      <c r="K100" s="207"/>
      <c r="L100" s="207"/>
      <c r="M100" s="207"/>
      <c r="N100" s="207"/>
      <c r="O100" s="207"/>
      <c r="P100" s="207"/>
      <c r="Q100" s="207"/>
      <c r="R100" s="207"/>
      <c r="S100" s="207"/>
      <c r="T100" s="207"/>
      <c r="U100" s="207"/>
    </row>
    <row r="101" spans="1:21" ht="12.75" customHeight="1">
      <c r="A101" s="207"/>
      <c r="B101" s="207"/>
      <c r="C101" s="207"/>
      <c r="D101" s="207"/>
      <c r="E101" s="207"/>
      <c r="F101" s="207"/>
      <c r="G101" s="207"/>
      <c r="H101" s="207"/>
      <c r="I101" s="207"/>
      <c r="J101" s="207"/>
      <c r="K101" s="207"/>
      <c r="L101" s="207"/>
      <c r="M101" s="207"/>
      <c r="N101" s="207"/>
      <c r="O101" s="207"/>
      <c r="P101" s="207"/>
      <c r="Q101" s="207"/>
      <c r="R101" s="207"/>
      <c r="S101" s="207"/>
      <c r="T101" s="207"/>
      <c r="U101" s="207"/>
    </row>
    <row r="102" spans="1:21" ht="12.75" customHeight="1">
      <c r="A102" s="207"/>
      <c r="B102" s="207"/>
      <c r="C102" s="207"/>
      <c r="D102" s="207"/>
      <c r="E102" s="207"/>
      <c r="F102" s="207"/>
      <c r="G102" s="207"/>
      <c r="H102" s="207"/>
      <c r="I102" s="207"/>
      <c r="J102" s="207"/>
      <c r="K102" s="207"/>
      <c r="L102" s="207"/>
      <c r="M102" s="207"/>
      <c r="N102" s="207"/>
      <c r="O102" s="207"/>
      <c r="P102" s="207"/>
      <c r="Q102" s="207"/>
      <c r="R102" s="207"/>
      <c r="S102" s="207"/>
      <c r="T102" s="207"/>
      <c r="U102" s="207"/>
    </row>
    <row r="103" spans="1:21" ht="12.75" customHeight="1">
      <c r="A103" s="207"/>
      <c r="B103" s="207"/>
      <c r="C103" s="207"/>
      <c r="D103" s="207"/>
      <c r="E103" s="207"/>
      <c r="F103" s="207"/>
      <c r="G103" s="207"/>
      <c r="H103" s="207"/>
      <c r="I103" s="207"/>
      <c r="J103" s="207"/>
      <c r="K103" s="207"/>
      <c r="L103" s="207"/>
      <c r="M103" s="207"/>
      <c r="N103" s="207"/>
      <c r="O103" s="207"/>
      <c r="P103" s="207"/>
      <c r="Q103" s="207"/>
      <c r="R103" s="207"/>
      <c r="S103" s="207"/>
      <c r="T103" s="207"/>
      <c r="U103" s="207"/>
    </row>
    <row r="104" spans="1:21" ht="12.75" customHeight="1">
      <c r="A104" s="207"/>
      <c r="B104" s="207"/>
      <c r="C104" s="207"/>
      <c r="D104" s="207"/>
      <c r="E104" s="207"/>
      <c r="F104" s="207"/>
      <c r="G104" s="207"/>
      <c r="H104" s="207"/>
      <c r="I104" s="207"/>
      <c r="J104" s="207"/>
      <c r="K104" s="207"/>
      <c r="L104" s="207"/>
      <c r="M104" s="207"/>
      <c r="N104" s="207"/>
      <c r="O104" s="207"/>
      <c r="P104" s="207"/>
      <c r="Q104" s="207"/>
      <c r="R104" s="207"/>
      <c r="S104" s="207"/>
      <c r="T104" s="207"/>
      <c r="U104" s="207"/>
    </row>
    <row r="105" spans="1:21" ht="12.75" customHeight="1">
      <c r="A105" s="207"/>
      <c r="B105" s="207"/>
      <c r="C105" s="207"/>
      <c r="D105" s="207"/>
      <c r="E105" s="207"/>
      <c r="F105" s="207"/>
      <c r="G105" s="207"/>
      <c r="H105" s="207"/>
      <c r="I105" s="207"/>
      <c r="J105" s="207"/>
      <c r="K105" s="207"/>
      <c r="L105" s="207"/>
      <c r="M105" s="207"/>
      <c r="N105" s="207"/>
      <c r="O105" s="207"/>
      <c r="P105" s="207"/>
      <c r="Q105" s="207"/>
      <c r="R105" s="207"/>
      <c r="S105" s="207"/>
      <c r="T105" s="207"/>
      <c r="U105" s="207"/>
    </row>
    <row r="106" spans="1:21" ht="12.75" customHeight="1">
      <c r="A106" s="207"/>
      <c r="B106" s="207"/>
      <c r="C106" s="207"/>
      <c r="D106" s="207"/>
      <c r="E106" s="207"/>
      <c r="F106" s="207"/>
      <c r="G106" s="207"/>
      <c r="H106" s="207"/>
      <c r="I106" s="207"/>
      <c r="J106" s="207"/>
      <c r="K106" s="207"/>
      <c r="L106" s="207"/>
      <c r="M106" s="207"/>
      <c r="N106" s="207"/>
      <c r="O106" s="207"/>
      <c r="P106" s="207"/>
      <c r="Q106" s="207"/>
      <c r="R106" s="207"/>
      <c r="S106" s="207"/>
      <c r="T106" s="207"/>
      <c r="U106" s="207"/>
    </row>
    <row r="107" spans="1:21" ht="12.75" customHeight="1">
      <c r="A107" s="207"/>
      <c r="B107" s="207"/>
      <c r="C107" s="207"/>
      <c r="D107" s="207"/>
      <c r="E107" s="207"/>
      <c r="F107" s="207"/>
      <c r="G107" s="207"/>
      <c r="H107" s="207"/>
      <c r="I107" s="207"/>
      <c r="J107" s="207"/>
      <c r="K107" s="207"/>
      <c r="L107" s="207"/>
      <c r="M107" s="207"/>
      <c r="N107" s="207"/>
      <c r="O107" s="207"/>
      <c r="P107" s="207"/>
      <c r="Q107" s="207"/>
      <c r="R107" s="207"/>
      <c r="S107" s="207"/>
      <c r="T107" s="207"/>
      <c r="U107" s="207"/>
    </row>
    <row r="108" spans="1:21" ht="12.75" customHeight="1">
      <c r="A108" s="207"/>
      <c r="B108" s="207"/>
      <c r="C108" s="207"/>
      <c r="D108" s="207"/>
      <c r="E108" s="207"/>
      <c r="F108" s="207"/>
      <c r="G108" s="207"/>
      <c r="H108" s="207"/>
      <c r="I108" s="207"/>
      <c r="J108" s="207"/>
      <c r="K108" s="207"/>
      <c r="L108" s="207"/>
      <c r="M108" s="207"/>
      <c r="N108" s="207"/>
      <c r="O108" s="207"/>
      <c r="P108" s="207"/>
      <c r="Q108" s="207"/>
      <c r="R108" s="207"/>
      <c r="S108" s="207"/>
      <c r="T108" s="207"/>
      <c r="U108" s="207"/>
    </row>
    <row r="109" spans="1:21" ht="12.75" customHeight="1">
      <c r="A109" s="207"/>
      <c r="B109" s="207"/>
      <c r="C109" s="207"/>
      <c r="D109" s="207"/>
      <c r="E109" s="207"/>
      <c r="F109" s="207"/>
      <c r="G109" s="207"/>
      <c r="H109" s="207"/>
      <c r="I109" s="207"/>
      <c r="J109" s="207"/>
      <c r="K109" s="207"/>
      <c r="L109" s="207"/>
      <c r="M109" s="207"/>
      <c r="N109" s="207"/>
      <c r="O109" s="207"/>
      <c r="P109" s="207"/>
      <c r="Q109" s="207"/>
      <c r="R109" s="207"/>
      <c r="S109" s="207"/>
      <c r="T109" s="207"/>
      <c r="U109" s="207"/>
    </row>
    <row r="110" spans="1:21" ht="12.75" customHeight="1">
      <c r="A110" s="207"/>
      <c r="B110" s="207"/>
      <c r="C110" s="207"/>
      <c r="D110" s="207"/>
      <c r="E110" s="207"/>
      <c r="F110" s="207"/>
      <c r="G110" s="207"/>
      <c r="H110" s="207"/>
      <c r="I110" s="207"/>
      <c r="J110" s="207"/>
      <c r="K110" s="207"/>
      <c r="L110" s="207"/>
      <c r="M110" s="207"/>
      <c r="N110" s="207"/>
      <c r="O110" s="207"/>
      <c r="P110" s="207"/>
      <c r="Q110" s="207"/>
      <c r="R110" s="207"/>
      <c r="S110" s="207"/>
      <c r="T110" s="207"/>
      <c r="U110" s="207"/>
    </row>
    <row r="111" spans="1:21" ht="12.75" customHeight="1">
      <c r="A111" s="207"/>
      <c r="B111" s="207"/>
      <c r="C111" s="207"/>
      <c r="D111" s="207"/>
      <c r="E111" s="207"/>
      <c r="F111" s="207"/>
      <c r="G111" s="207"/>
      <c r="H111" s="207"/>
      <c r="I111" s="207"/>
      <c r="J111" s="207"/>
      <c r="K111" s="207"/>
      <c r="L111" s="207"/>
      <c r="M111" s="207"/>
      <c r="N111" s="207"/>
      <c r="O111" s="207"/>
      <c r="P111" s="207"/>
      <c r="Q111" s="207"/>
      <c r="R111" s="207"/>
      <c r="S111" s="207"/>
      <c r="T111" s="207"/>
      <c r="U111" s="207"/>
    </row>
    <row r="112" spans="1:21" ht="12.75" customHeight="1">
      <c r="A112" s="207"/>
      <c r="B112" s="207"/>
      <c r="C112" s="207"/>
      <c r="D112" s="207"/>
      <c r="E112" s="207"/>
      <c r="F112" s="207"/>
      <c r="G112" s="207"/>
      <c r="H112" s="207"/>
      <c r="I112" s="207"/>
      <c r="J112" s="207"/>
      <c r="K112" s="207"/>
      <c r="L112" s="207"/>
      <c r="M112" s="207"/>
      <c r="N112" s="207"/>
      <c r="O112" s="207"/>
      <c r="P112" s="207"/>
      <c r="Q112" s="207"/>
      <c r="R112" s="207"/>
      <c r="S112" s="207"/>
      <c r="T112" s="207"/>
      <c r="U112" s="207"/>
    </row>
    <row r="113" spans="1:21" ht="12.75" customHeight="1">
      <c r="A113" s="207"/>
      <c r="B113" s="207"/>
      <c r="C113" s="207"/>
      <c r="D113" s="207"/>
      <c r="E113" s="207"/>
      <c r="F113" s="207"/>
      <c r="G113" s="207"/>
      <c r="H113" s="207"/>
      <c r="I113" s="207"/>
      <c r="J113" s="207"/>
      <c r="K113" s="207"/>
      <c r="L113" s="207"/>
      <c r="M113" s="207"/>
      <c r="N113" s="207"/>
      <c r="O113" s="207"/>
      <c r="P113" s="207"/>
      <c r="Q113" s="207"/>
      <c r="R113" s="207"/>
      <c r="S113" s="207"/>
      <c r="T113" s="207"/>
      <c r="U113" s="207"/>
    </row>
    <row r="114" spans="1:21" ht="12.75" customHeight="1">
      <c r="A114" s="207"/>
      <c r="B114" s="207"/>
      <c r="C114" s="207"/>
      <c r="D114" s="207"/>
      <c r="E114" s="207"/>
      <c r="F114" s="207"/>
      <c r="G114" s="207"/>
      <c r="H114" s="207"/>
      <c r="I114" s="207"/>
      <c r="J114" s="207"/>
      <c r="K114" s="207"/>
      <c r="L114" s="207"/>
      <c r="M114" s="207"/>
      <c r="N114" s="207"/>
      <c r="O114" s="207"/>
      <c r="P114" s="207"/>
      <c r="Q114" s="207"/>
      <c r="R114" s="207"/>
      <c r="S114" s="207"/>
      <c r="T114" s="207"/>
      <c r="U114" s="207"/>
    </row>
    <row r="115" spans="1:21" ht="12.75" customHeight="1">
      <c r="A115" s="207"/>
      <c r="B115" s="207"/>
      <c r="C115" s="207"/>
      <c r="D115" s="207"/>
      <c r="E115" s="207"/>
      <c r="F115" s="207"/>
      <c r="G115" s="207"/>
      <c r="H115" s="207"/>
      <c r="I115" s="207"/>
      <c r="J115" s="207"/>
      <c r="K115" s="207"/>
      <c r="L115" s="207"/>
      <c r="M115" s="207"/>
      <c r="N115" s="207"/>
      <c r="O115" s="207"/>
      <c r="P115" s="207"/>
      <c r="Q115" s="207"/>
      <c r="R115" s="207"/>
      <c r="S115" s="207"/>
      <c r="T115" s="207"/>
      <c r="U115" s="207"/>
    </row>
    <row r="116" spans="1:21" ht="12.75" customHeight="1">
      <c r="A116" s="207"/>
      <c r="B116" s="207"/>
      <c r="C116" s="207"/>
      <c r="D116" s="207"/>
      <c r="E116" s="207"/>
      <c r="F116" s="207"/>
      <c r="G116" s="207"/>
      <c r="H116" s="207"/>
      <c r="I116" s="207"/>
      <c r="J116" s="207"/>
      <c r="K116" s="207"/>
      <c r="L116" s="207"/>
      <c r="M116" s="207"/>
      <c r="N116" s="207"/>
      <c r="O116" s="207"/>
      <c r="P116" s="207"/>
      <c r="Q116" s="207"/>
      <c r="R116" s="207"/>
      <c r="S116" s="207"/>
      <c r="T116" s="207"/>
      <c r="U116" s="207"/>
    </row>
    <row r="117" spans="1:21" ht="12.75" customHeight="1">
      <c r="A117" s="207"/>
      <c r="B117" s="207"/>
      <c r="C117" s="207"/>
      <c r="D117" s="207"/>
      <c r="E117" s="207"/>
      <c r="F117" s="207"/>
      <c r="G117" s="207"/>
      <c r="H117" s="207"/>
      <c r="I117" s="207"/>
      <c r="J117" s="207"/>
      <c r="K117" s="207"/>
      <c r="L117" s="207"/>
      <c r="M117" s="207"/>
      <c r="N117" s="207"/>
      <c r="O117" s="207"/>
      <c r="P117" s="207"/>
      <c r="Q117" s="207"/>
      <c r="R117" s="207"/>
      <c r="S117" s="207"/>
      <c r="T117" s="207"/>
      <c r="U117" s="207"/>
    </row>
    <row r="118" spans="1:21" ht="12.75" customHeight="1">
      <c r="A118" s="207"/>
      <c r="B118" s="207"/>
      <c r="C118" s="207"/>
      <c r="D118" s="207"/>
      <c r="E118" s="207"/>
      <c r="F118" s="207"/>
      <c r="G118" s="207"/>
      <c r="H118" s="207"/>
      <c r="I118" s="207"/>
      <c r="J118" s="207"/>
      <c r="K118" s="207"/>
      <c r="L118" s="207"/>
      <c r="M118" s="207"/>
      <c r="N118" s="207"/>
      <c r="O118" s="207"/>
      <c r="P118" s="207"/>
      <c r="Q118" s="207"/>
      <c r="R118" s="207"/>
      <c r="S118" s="207"/>
      <c r="T118" s="207"/>
      <c r="U118" s="207"/>
    </row>
    <row r="119" spans="1:21" ht="12.75" customHeight="1">
      <c r="A119" s="207"/>
      <c r="B119" s="207"/>
      <c r="C119" s="207"/>
      <c r="D119" s="207"/>
      <c r="E119" s="207"/>
      <c r="F119" s="207"/>
      <c r="G119" s="207"/>
      <c r="H119" s="207"/>
      <c r="I119" s="207"/>
      <c r="J119" s="207"/>
      <c r="K119" s="207"/>
      <c r="L119" s="207"/>
      <c r="M119" s="207"/>
      <c r="N119" s="207"/>
      <c r="O119" s="207"/>
      <c r="P119" s="207"/>
      <c r="Q119" s="207"/>
      <c r="R119" s="207"/>
      <c r="S119" s="207"/>
      <c r="T119" s="207"/>
      <c r="U119" s="207"/>
    </row>
    <row r="120" spans="1:21" ht="12.75" customHeight="1">
      <c r="A120" s="207"/>
      <c r="B120" s="207"/>
      <c r="C120" s="207"/>
      <c r="D120" s="207"/>
      <c r="E120" s="207"/>
      <c r="F120" s="207"/>
      <c r="G120" s="207"/>
      <c r="H120" s="207"/>
      <c r="I120" s="207"/>
      <c r="J120" s="207"/>
      <c r="K120" s="207"/>
      <c r="L120" s="207"/>
      <c r="M120" s="207"/>
      <c r="N120" s="207"/>
      <c r="O120" s="207"/>
      <c r="P120" s="207"/>
      <c r="Q120" s="207"/>
      <c r="R120" s="207"/>
      <c r="S120" s="207"/>
      <c r="T120" s="207"/>
      <c r="U120" s="207"/>
    </row>
    <row r="121" spans="1:21" ht="12.75" customHeight="1">
      <c r="A121" s="207"/>
      <c r="B121" s="207"/>
      <c r="C121" s="207"/>
      <c r="D121" s="207"/>
      <c r="E121" s="207"/>
      <c r="F121" s="207"/>
      <c r="G121" s="207"/>
      <c r="H121" s="207"/>
      <c r="I121" s="207"/>
      <c r="J121" s="207"/>
      <c r="K121" s="207"/>
      <c r="L121" s="207"/>
      <c r="M121" s="207"/>
      <c r="N121" s="207"/>
      <c r="O121" s="207"/>
      <c r="P121" s="207"/>
      <c r="Q121" s="207"/>
      <c r="R121" s="207"/>
      <c r="S121" s="207"/>
      <c r="T121" s="207"/>
      <c r="U121" s="207"/>
    </row>
    <row r="122" spans="1:21" ht="12.75" customHeight="1">
      <c r="A122" s="207"/>
      <c r="B122" s="207"/>
      <c r="C122" s="207"/>
      <c r="D122" s="207"/>
      <c r="E122" s="207"/>
      <c r="F122" s="207"/>
      <c r="G122" s="207"/>
      <c r="H122" s="207"/>
      <c r="I122" s="207"/>
      <c r="J122" s="207"/>
      <c r="K122" s="207"/>
      <c r="L122" s="207"/>
      <c r="M122" s="207"/>
      <c r="N122" s="207"/>
      <c r="O122" s="207"/>
      <c r="P122" s="207"/>
      <c r="Q122" s="207"/>
      <c r="R122" s="207"/>
      <c r="S122" s="207"/>
      <c r="T122" s="207"/>
      <c r="U122" s="207"/>
    </row>
    <row r="123" spans="1:21" ht="12.75" customHeight="1">
      <c r="A123" s="207"/>
      <c r="B123" s="207"/>
      <c r="C123" s="207"/>
      <c r="D123" s="207"/>
      <c r="E123" s="207"/>
      <c r="F123" s="207"/>
      <c r="G123" s="207"/>
      <c r="H123" s="207"/>
      <c r="I123" s="207"/>
      <c r="J123" s="207"/>
      <c r="K123" s="207"/>
      <c r="L123" s="207"/>
      <c r="M123" s="207"/>
      <c r="N123" s="207"/>
      <c r="O123" s="207"/>
      <c r="P123" s="207"/>
      <c r="Q123" s="207"/>
      <c r="R123" s="207"/>
      <c r="S123" s="207"/>
      <c r="T123" s="207"/>
      <c r="U123" s="207"/>
    </row>
    <row r="124" spans="1:21" ht="12.75" customHeight="1">
      <c r="A124" s="207"/>
      <c r="B124" s="207"/>
      <c r="C124" s="207"/>
      <c r="D124" s="207"/>
      <c r="E124" s="207"/>
      <c r="F124" s="207"/>
      <c r="G124" s="207"/>
      <c r="H124" s="207"/>
      <c r="I124" s="207"/>
      <c r="J124" s="207"/>
      <c r="K124" s="207"/>
      <c r="L124" s="207"/>
      <c r="M124" s="207"/>
      <c r="N124" s="207"/>
      <c r="O124" s="207"/>
      <c r="P124" s="207"/>
      <c r="Q124" s="207"/>
      <c r="R124" s="207"/>
      <c r="S124" s="207"/>
      <c r="T124" s="207"/>
      <c r="U124" s="207"/>
    </row>
    <row r="125" spans="1:21" ht="12.75" customHeight="1">
      <c r="A125" s="207"/>
      <c r="B125" s="207"/>
      <c r="C125" s="207"/>
      <c r="D125" s="207"/>
      <c r="E125" s="207"/>
      <c r="F125" s="207"/>
      <c r="G125" s="207"/>
      <c r="H125" s="207"/>
      <c r="I125" s="207"/>
      <c r="J125" s="207"/>
      <c r="K125" s="207"/>
      <c r="L125" s="207"/>
      <c r="M125" s="207"/>
      <c r="N125" s="207"/>
      <c r="O125" s="207"/>
      <c r="P125" s="207"/>
      <c r="Q125" s="207"/>
      <c r="R125" s="207"/>
      <c r="S125" s="207"/>
      <c r="T125" s="207"/>
      <c r="U125" s="207"/>
    </row>
    <row r="126" spans="1:21" ht="12.75" customHeight="1">
      <c r="A126" s="207"/>
      <c r="B126" s="207"/>
      <c r="C126" s="207"/>
      <c r="D126" s="207"/>
      <c r="E126" s="207"/>
      <c r="F126" s="207"/>
      <c r="G126" s="207"/>
      <c r="H126" s="207"/>
      <c r="I126" s="207"/>
      <c r="J126" s="207"/>
      <c r="K126" s="207"/>
      <c r="L126" s="207"/>
      <c r="M126" s="207"/>
      <c r="N126" s="207"/>
      <c r="O126" s="207"/>
      <c r="P126" s="207"/>
      <c r="Q126" s="207"/>
      <c r="R126" s="207"/>
      <c r="S126" s="207"/>
      <c r="T126" s="207"/>
      <c r="U126" s="207"/>
    </row>
    <row r="127" spans="1:21" ht="12.75" customHeight="1">
      <c r="A127" s="207"/>
      <c r="B127" s="207"/>
      <c r="C127" s="207"/>
      <c r="D127" s="207"/>
      <c r="E127" s="207"/>
      <c r="F127" s="207"/>
      <c r="G127" s="207"/>
      <c r="H127" s="207"/>
      <c r="I127" s="207"/>
      <c r="J127" s="207"/>
      <c r="K127" s="207"/>
      <c r="L127" s="207"/>
      <c r="M127" s="207"/>
      <c r="N127" s="207"/>
      <c r="O127" s="207"/>
      <c r="P127" s="207"/>
      <c r="Q127" s="207"/>
      <c r="R127" s="207"/>
      <c r="S127" s="207"/>
      <c r="T127" s="207"/>
      <c r="U127" s="207"/>
    </row>
    <row r="128" spans="1:21" ht="12.75" customHeight="1">
      <c r="A128" s="207"/>
      <c r="B128" s="207"/>
      <c r="C128" s="207"/>
      <c r="D128" s="207"/>
      <c r="E128" s="207"/>
      <c r="F128" s="207"/>
      <c r="G128" s="207"/>
      <c r="H128" s="207"/>
      <c r="I128" s="207"/>
      <c r="J128" s="207"/>
      <c r="K128" s="207"/>
      <c r="L128" s="207"/>
      <c r="M128" s="207"/>
      <c r="N128" s="207"/>
      <c r="O128" s="207"/>
      <c r="P128" s="207"/>
      <c r="Q128" s="207"/>
      <c r="R128" s="207"/>
      <c r="S128" s="207"/>
      <c r="T128" s="207"/>
      <c r="U128" s="207"/>
    </row>
    <row r="129" spans="1:21" ht="12.75" customHeight="1">
      <c r="A129" s="207"/>
      <c r="B129" s="207"/>
      <c r="C129" s="207"/>
      <c r="D129" s="207"/>
      <c r="E129" s="207"/>
      <c r="F129" s="207"/>
      <c r="G129" s="207"/>
      <c r="H129" s="207"/>
      <c r="I129" s="207"/>
      <c r="J129" s="207"/>
      <c r="K129" s="207"/>
      <c r="L129" s="207"/>
      <c r="M129" s="207"/>
      <c r="N129" s="207"/>
      <c r="O129" s="207"/>
      <c r="P129" s="207"/>
      <c r="Q129" s="207"/>
      <c r="R129" s="207"/>
      <c r="S129" s="207"/>
      <c r="T129" s="207"/>
      <c r="U129" s="207"/>
    </row>
    <row r="130" spans="1:21" ht="12.75" customHeight="1">
      <c r="A130" s="207"/>
      <c r="B130" s="207"/>
      <c r="C130" s="207"/>
      <c r="D130" s="207"/>
      <c r="E130" s="207"/>
      <c r="F130" s="207"/>
      <c r="G130" s="207"/>
      <c r="H130" s="207"/>
      <c r="I130" s="207"/>
      <c r="J130" s="207"/>
      <c r="K130" s="207"/>
      <c r="L130" s="207"/>
      <c r="M130" s="207"/>
      <c r="N130" s="207"/>
      <c r="O130" s="207"/>
      <c r="P130" s="207"/>
      <c r="Q130" s="207"/>
      <c r="R130" s="207"/>
      <c r="S130" s="207"/>
      <c r="T130" s="207"/>
      <c r="U130" s="207"/>
    </row>
    <row r="131" spans="1:21" ht="12.75" customHeight="1">
      <c r="A131" s="207"/>
      <c r="B131" s="207"/>
      <c r="C131" s="207"/>
      <c r="D131" s="207"/>
      <c r="E131" s="207"/>
      <c r="F131" s="207"/>
      <c r="G131" s="207"/>
      <c r="H131" s="207"/>
      <c r="I131" s="207"/>
      <c r="J131" s="207"/>
      <c r="K131" s="207"/>
      <c r="L131" s="207"/>
      <c r="M131" s="207"/>
      <c r="N131" s="207"/>
      <c r="O131" s="207"/>
      <c r="P131" s="207"/>
      <c r="Q131" s="207"/>
      <c r="R131" s="207"/>
      <c r="S131" s="207"/>
      <c r="T131" s="207"/>
      <c r="U131" s="207"/>
    </row>
    <row r="132" spans="1:21" ht="12.75" customHeight="1">
      <c r="A132" s="207"/>
      <c r="B132" s="207"/>
      <c r="C132" s="207"/>
      <c r="D132" s="207"/>
      <c r="E132" s="207"/>
      <c r="F132" s="207"/>
      <c r="G132" s="207"/>
      <c r="H132" s="207"/>
      <c r="I132" s="207"/>
      <c r="J132" s="207"/>
      <c r="K132" s="207"/>
      <c r="L132" s="207"/>
      <c r="M132" s="207"/>
      <c r="N132" s="207"/>
      <c r="O132" s="207"/>
      <c r="P132" s="207"/>
      <c r="Q132" s="207"/>
      <c r="R132" s="207"/>
      <c r="S132" s="207"/>
      <c r="T132" s="207"/>
      <c r="U132" s="207"/>
    </row>
    <row r="133" spans="1:21" ht="12.75" customHeight="1">
      <c r="A133" s="207"/>
      <c r="B133" s="207"/>
      <c r="C133" s="207"/>
      <c r="D133" s="207"/>
      <c r="E133" s="207"/>
      <c r="F133" s="207"/>
      <c r="G133" s="207"/>
      <c r="H133" s="207"/>
      <c r="I133" s="207"/>
      <c r="J133" s="207"/>
      <c r="K133" s="207"/>
      <c r="L133" s="207"/>
      <c r="M133" s="207"/>
      <c r="N133" s="207"/>
      <c r="O133" s="207"/>
      <c r="P133" s="207"/>
      <c r="Q133" s="207"/>
      <c r="R133" s="207"/>
      <c r="S133" s="207"/>
      <c r="T133" s="207"/>
      <c r="U133" s="207"/>
    </row>
    <row r="134" spans="1:21" ht="12.75" customHeight="1">
      <c r="A134" s="207"/>
      <c r="B134" s="207"/>
      <c r="C134" s="207"/>
      <c r="D134" s="207"/>
      <c r="E134" s="207"/>
      <c r="F134" s="207"/>
      <c r="G134" s="207"/>
      <c r="H134" s="207"/>
      <c r="I134" s="207"/>
      <c r="J134" s="207"/>
      <c r="K134" s="207"/>
      <c r="L134" s="207"/>
      <c r="M134" s="207"/>
      <c r="N134" s="207"/>
      <c r="O134" s="207"/>
      <c r="P134" s="207"/>
      <c r="Q134" s="207"/>
      <c r="R134" s="207"/>
      <c r="S134" s="207"/>
      <c r="T134" s="207"/>
      <c r="U134" s="207"/>
    </row>
    <row r="135" spans="1:21" ht="12.75" customHeight="1">
      <c r="A135" s="207"/>
      <c r="B135" s="207"/>
      <c r="C135" s="207"/>
      <c r="D135" s="207"/>
      <c r="E135" s="207"/>
      <c r="F135" s="207"/>
      <c r="G135" s="207"/>
      <c r="H135" s="207"/>
      <c r="I135" s="207"/>
      <c r="J135" s="207"/>
      <c r="K135" s="207"/>
      <c r="L135" s="207"/>
      <c r="M135" s="207"/>
      <c r="N135" s="207"/>
      <c r="O135" s="207"/>
      <c r="P135" s="207"/>
      <c r="Q135" s="207"/>
      <c r="R135" s="207"/>
      <c r="S135" s="207"/>
      <c r="T135" s="207"/>
      <c r="U135" s="207"/>
    </row>
    <row r="136" spans="1:21" ht="12.75" customHeight="1">
      <c r="A136" s="207"/>
      <c r="B136" s="207"/>
      <c r="C136" s="207"/>
      <c r="D136" s="207"/>
      <c r="E136" s="207"/>
      <c r="F136" s="207"/>
      <c r="G136" s="207"/>
      <c r="H136" s="207"/>
      <c r="I136" s="207"/>
      <c r="J136" s="207"/>
      <c r="K136" s="207"/>
      <c r="L136" s="207"/>
      <c r="M136" s="207"/>
      <c r="N136" s="207"/>
      <c r="O136" s="207"/>
      <c r="P136" s="207"/>
      <c r="Q136" s="207"/>
      <c r="R136" s="207"/>
      <c r="S136" s="207"/>
      <c r="T136" s="207"/>
      <c r="U136" s="207"/>
    </row>
    <row r="137" spans="1:21" ht="12.75" customHeight="1">
      <c r="A137" s="207"/>
      <c r="B137" s="207"/>
      <c r="C137" s="207"/>
      <c r="D137" s="207"/>
      <c r="E137" s="207"/>
      <c r="F137" s="207"/>
      <c r="G137" s="207"/>
      <c r="H137" s="207"/>
      <c r="I137" s="207"/>
      <c r="J137" s="207"/>
      <c r="K137" s="207"/>
      <c r="L137" s="207"/>
      <c r="M137" s="207"/>
      <c r="N137" s="207"/>
      <c r="O137" s="207"/>
      <c r="P137" s="207"/>
      <c r="Q137" s="207"/>
      <c r="R137" s="207"/>
      <c r="S137" s="207"/>
      <c r="T137" s="207"/>
      <c r="U137" s="207"/>
    </row>
    <row r="138" spans="1:21" ht="12.75" customHeight="1">
      <c r="A138" s="207"/>
      <c r="B138" s="207"/>
      <c r="C138" s="207"/>
      <c r="D138" s="207"/>
      <c r="E138" s="207"/>
      <c r="F138" s="207"/>
      <c r="G138" s="207"/>
      <c r="H138" s="207"/>
      <c r="I138" s="207"/>
      <c r="J138" s="207"/>
      <c r="K138" s="207"/>
      <c r="L138" s="207"/>
      <c r="M138" s="207"/>
      <c r="N138" s="207"/>
      <c r="O138" s="207"/>
      <c r="P138" s="207"/>
      <c r="Q138" s="207"/>
      <c r="R138" s="207"/>
      <c r="S138" s="207"/>
      <c r="T138" s="207"/>
      <c r="U138" s="207"/>
    </row>
    <row r="139" spans="1:21" ht="12.75" customHeight="1">
      <c r="A139" s="207"/>
      <c r="B139" s="207"/>
      <c r="C139" s="207"/>
      <c r="D139" s="207"/>
      <c r="E139" s="207"/>
      <c r="F139" s="207"/>
      <c r="G139" s="207"/>
      <c r="H139" s="207"/>
      <c r="I139" s="207"/>
      <c r="J139" s="207"/>
      <c r="K139" s="207"/>
      <c r="L139" s="207"/>
      <c r="M139" s="207"/>
      <c r="N139" s="207"/>
      <c r="O139" s="207"/>
      <c r="P139" s="207"/>
      <c r="Q139" s="207"/>
      <c r="R139" s="207"/>
      <c r="S139" s="207"/>
      <c r="T139" s="207"/>
      <c r="U139" s="207"/>
    </row>
    <row r="140" spans="1:21" ht="12.75" customHeight="1">
      <c r="A140" s="207"/>
      <c r="B140" s="207"/>
      <c r="C140" s="207"/>
      <c r="D140" s="207"/>
      <c r="E140" s="207"/>
      <c r="F140" s="207"/>
      <c r="G140" s="207"/>
      <c r="H140" s="207"/>
      <c r="I140" s="207"/>
      <c r="J140" s="207"/>
      <c r="K140" s="207"/>
      <c r="L140" s="207"/>
      <c r="M140" s="207"/>
      <c r="N140" s="207"/>
      <c r="O140" s="207"/>
      <c r="P140" s="207"/>
      <c r="Q140" s="207"/>
      <c r="R140" s="207"/>
      <c r="S140" s="207"/>
      <c r="T140" s="207"/>
      <c r="U140" s="207"/>
    </row>
    <row r="141" spans="1:21" ht="12.75" customHeight="1">
      <c r="A141" s="207"/>
      <c r="B141" s="207"/>
      <c r="C141" s="207"/>
      <c r="D141" s="207"/>
      <c r="E141" s="207"/>
      <c r="F141" s="207"/>
      <c r="G141" s="207"/>
      <c r="H141" s="207"/>
      <c r="I141" s="207"/>
      <c r="J141" s="207"/>
      <c r="K141" s="207"/>
      <c r="L141" s="207"/>
      <c r="M141" s="207"/>
      <c r="N141" s="207"/>
      <c r="O141" s="207"/>
      <c r="P141" s="207"/>
      <c r="Q141" s="207"/>
      <c r="R141" s="207"/>
      <c r="S141" s="207"/>
      <c r="T141" s="207"/>
      <c r="U141" s="207"/>
    </row>
    <row r="142" spans="1:21" ht="12.75" customHeight="1">
      <c r="A142" s="207"/>
      <c r="B142" s="207"/>
      <c r="C142" s="207"/>
      <c r="D142" s="207"/>
      <c r="E142" s="207"/>
      <c r="F142" s="207"/>
      <c r="G142" s="207"/>
      <c r="H142" s="207"/>
      <c r="I142" s="207"/>
      <c r="J142" s="207"/>
      <c r="K142" s="207"/>
      <c r="L142" s="207"/>
      <c r="M142" s="207"/>
      <c r="N142" s="207"/>
      <c r="O142" s="207"/>
      <c r="P142" s="207"/>
      <c r="Q142" s="207"/>
      <c r="R142" s="207"/>
      <c r="S142" s="207"/>
      <c r="T142" s="207"/>
      <c r="U142" s="207"/>
    </row>
    <row r="143" spans="1:21" ht="12.75" customHeight="1">
      <c r="A143" s="207"/>
      <c r="B143" s="207"/>
      <c r="C143" s="207"/>
      <c r="D143" s="207"/>
      <c r="E143" s="207"/>
      <c r="F143" s="207"/>
      <c r="G143" s="207"/>
      <c r="H143" s="207"/>
      <c r="I143" s="207"/>
      <c r="J143" s="207"/>
      <c r="K143" s="207"/>
      <c r="L143" s="207"/>
      <c r="M143" s="207"/>
      <c r="N143" s="207"/>
      <c r="O143" s="207"/>
      <c r="P143" s="207"/>
      <c r="Q143" s="207"/>
      <c r="R143" s="207"/>
      <c r="S143" s="207"/>
      <c r="T143" s="207"/>
      <c r="U143" s="207"/>
    </row>
    <row r="144" spans="1:21" ht="12.75" customHeight="1">
      <c r="A144" s="207"/>
      <c r="B144" s="207"/>
      <c r="C144" s="207"/>
      <c r="D144" s="207"/>
      <c r="E144" s="207"/>
      <c r="F144" s="207"/>
      <c r="G144" s="207"/>
      <c r="H144" s="207"/>
      <c r="I144" s="207"/>
      <c r="J144" s="207"/>
      <c r="K144" s="207"/>
      <c r="L144" s="207"/>
      <c r="M144" s="207"/>
      <c r="N144" s="207"/>
      <c r="O144" s="207"/>
      <c r="P144" s="207"/>
      <c r="Q144" s="207"/>
      <c r="R144" s="207"/>
      <c r="S144" s="207"/>
      <c r="T144" s="207"/>
      <c r="U144" s="207"/>
    </row>
    <row r="145" spans="1:21" ht="12.75" customHeight="1">
      <c r="A145" s="207"/>
      <c r="B145" s="207"/>
      <c r="C145" s="207"/>
      <c r="D145" s="207"/>
      <c r="E145" s="207"/>
      <c r="F145" s="207"/>
      <c r="G145" s="207"/>
      <c r="H145" s="207"/>
      <c r="I145" s="207"/>
      <c r="J145" s="207"/>
      <c r="K145" s="207"/>
      <c r="L145" s="207"/>
      <c r="M145" s="207"/>
      <c r="N145" s="207"/>
      <c r="O145" s="207"/>
      <c r="P145" s="207"/>
      <c r="Q145" s="207"/>
      <c r="R145" s="207"/>
      <c r="S145" s="207"/>
      <c r="T145" s="207"/>
      <c r="U145" s="207"/>
    </row>
    <row r="146" spans="1:21" ht="12.75" customHeight="1">
      <c r="A146" s="207"/>
      <c r="B146" s="207"/>
      <c r="C146" s="207"/>
      <c r="D146" s="207"/>
      <c r="E146" s="207"/>
      <c r="F146" s="207"/>
      <c r="G146" s="207"/>
      <c r="H146" s="207"/>
      <c r="I146" s="207"/>
      <c r="J146" s="207"/>
      <c r="K146" s="207"/>
      <c r="L146" s="207"/>
      <c r="M146" s="207"/>
      <c r="N146" s="207"/>
      <c r="O146" s="207"/>
      <c r="P146" s="207"/>
      <c r="Q146" s="207"/>
      <c r="R146" s="207"/>
      <c r="S146" s="207"/>
      <c r="T146" s="207"/>
      <c r="U146" s="207"/>
    </row>
    <row r="147" spans="1:21" ht="12.75" customHeight="1">
      <c r="A147" s="207"/>
      <c r="B147" s="207"/>
      <c r="C147" s="207"/>
      <c r="D147" s="207"/>
      <c r="E147" s="207"/>
      <c r="F147" s="207"/>
      <c r="G147" s="207"/>
      <c r="H147" s="207"/>
      <c r="I147" s="207"/>
      <c r="J147" s="207"/>
      <c r="K147" s="207"/>
      <c r="L147" s="207"/>
      <c r="M147" s="207"/>
      <c r="N147" s="207"/>
      <c r="O147" s="207"/>
      <c r="P147" s="207"/>
      <c r="Q147" s="207"/>
      <c r="R147" s="207"/>
      <c r="S147" s="207"/>
      <c r="T147" s="207"/>
      <c r="U147" s="207"/>
    </row>
    <row r="148" spans="1:21" ht="12.75" customHeight="1">
      <c r="A148" s="207"/>
      <c r="B148" s="207"/>
      <c r="C148" s="207"/>
      <c r="D148" s="207"/>
      <c r="E148" s="207"/>
      <c r="F148" s="207"/>
      <c r="G148" s="207"/>
      <c r="H148" s="207"/>
      <c r="I148" s="207"/>
      <c r="J148" s="207"/>
      <c r="K148" s="207"/>
      <c r="L148" s="207"/>
      <c r="M148" s="207"/>
      <c r="N148" s="207"/>
      <c r="O148" s="207"/>
      <c r="P148" s="207"/>
      <c r="Q148" s="207"/>
      <c r="R148" s="207"/>
      <c r="S148" s="207"/>
      <c r="T148" s="207"/>
      <c r="U148" s="207"/>
    </row>
    <row r="149" spans="1:21" ht="12.75" customHeight="1">
      <c r="A149" s="207"/>
      <c r="B149" s="207"/>
      <c r="C149" s="207"/>
      <c r="D149" s="207"/>
      <c r="E149" s="207"/>
      <c r="F149" s="207"/>
      <c r="G149" s="207"/>
      <c r="H149" s="207"/>
      <c r="I149" s="207"/>
      <c r="J149" s="207"/>
      <c r="K149" s="207"/>
      <c r="L149" s="207"/>
      <c r="M149" s="207"/>
      <c r="N149" s="207"/>
      <c r="O149" s="207"/>
      <c r="P149" s="207"/>
      <c r="Q149" s="207"/>
      <c r="R149" s="207"/>
      <c r="S149" s="207"/>
      <c r="T149" s="207"/>
      <c r="U149" s="207"/>
    </row>
    <row r="150" spans="1:21" ht="12.75" customHeight="1">
      <c r="A150" s="207"/>
      <c r="B150" s="207"/>
      <c r="C150" s="207"/>
      <c r="D150" s="207"/>
      <c r="E150" s="207"/>
      <c r="F150" s="207"/>
      <c r="G150" s="207"/>
      <c r="H150" s="207"/>
      <c r="I150" s="207"/>
      <c r="J150" s="207"/>
      <c r="K150" s="207"/>
      <c r="L150" s="207"/>
      <c r="M150" s="207"/>
      <c r="N150" s="207"/>
      <c r="O150" s="207"/>
      <c r="P150" s="207"/>
      <c r="Q150" s="207"/>
      <c r="R150" s="207"/>
      <c r="S150" s="207"/>
      <c r="T150" s="207"/>
      <c r="U150" s="207"/>
    </row>
    <row r="151" spans="1:21" ht="12.75" customHeight="1">
      <c r="A151" s="207"/>
      <c r="B151" s="207"/>
      <c r="C151" s="207"/>
      <c r="D151" s="207"/>
      <c r="E151" s="207"/>
      <c r="F151" s="207"/>
      <c r="G151" s="207"/>
      <c r="H151" s="207"/>
      <c r="I151" s="207"/>
      <c r="J151" s="207"/>
      <c r="K151" s="207"/>
      <c r="L151" s="207"/>
      <c r="M151" s="207"/>
      <c r="N151" s="207"/>
      <c r="O151" s="207"/>
      <c r="P151" s="207"/>
      <c r="Q151" s="207"/>
      <c r="R151" s="207"/>
      <c r="S151" s="207"/>
      <c r="T151" s="207"/>
      <c r="U151" s="207"/>
    </row>
    <row r="152" spans="1:21" ht="12.75" customHeight="1">
      <c r="A152" s="207"/>
      <c r="B152" s="207"/>
      <c r="C152" s="207"/>
      <c r="D152" s="207"/>
      <c r="E152" s="207"/>
      <c r="F152" s="207"/>
      <c r="G152" s="207"/>
      <c r="H152" s="207"/>
      <c r="I152" s="207"/>
      <c r="J152" s="207"/>
      <c r="K152" s="207"/>
      <c r="L152" s="207"/>
      <c r="M152" s="207"/>
      <c r="N152" s="207"/>
      <c r="O152" s="207"/>
      <c r="P152" s="207"/>
      <c r="Q152" s="207"/>
      <c r="R152" s="207"/>
      <c r="S152" s="207"/>
      <c r="T152" s="207"/>
      <c r="U152" s="207"/>
    </row>
    <row r="153" spans="1:21" ht="12.75" customHeight="1">
      <c r="A153" s="207"/>
      <c r="B153" s="207"/>
      <c r="C153" s="207"/>
      <c r="D153" s="207"/>
      <c r="E153" s="207"/>
      <c r="F153" s="207"/>
      <c r="G153" s="207"/>
      <c r="H153" s="207"/>
      <c r="I153" s="207"/>
      <c r="J153" s="207"/>
      <c r="K153" s="207"/>
      <c r="L153" s="207"/>
      <c r="M153" s="207"/>
      <c r="N153" s="207"/>
      <c r="O153" s="207"/>
      <c r="P153" s="207"/>
      <c r="Q153" s="207"/>
      <c r="R153" s="207"/>
      <c r="S153" s="207"/>
      <c r="T153" s="207"/>
      <c r="U153" s="207"/>
    </row>
    <row r="154" spans="1:21" ht="12.75" customHeight="1">
      <c r="A154" s="207"/>
      <c r="B154" s="207"/>
      <c r="C154" s="207"/>
      <c r="D154" s="207"/>
      <c r="E154" s="207"/>
      <c r="F154" s="207"/>
      <c r="G154" s="207"/>
      <c r="H154" s="207"/>
      <c r="I154" s="207"/>
      <c r="J154" s="207"/>
      <c r="K154" s="207"/>
      <c r="L154" s="207"/>
      <c r="M154" s="207"/>
      <c r="N154" s="207"/>
      <c r="O154" s="207"/>
      <c r="P154" s="207"/>
      <c r="Q154" s="207"/>
      <c r="R154" s="207"/>
      <c r="S154" s="207"/>
      <c r="T154" s="207"/>
      <c r="U154" s="207"/>
    </row>
    <row r="155" spans="1:21" ht="12.75" customHeight="1">
      <c r="A155" s="207"/>
      <c r="B155" s="207"/>
      <c r="C155" s="207"/>
      <c r="D155" s="207"/>
      <c r="E155" s="207"/>
      <c r="F155" s="207"/>
      <c r="G155" s="207"/>
      <c r="H155" s="207"/>
      <c r="I155" s="207"/>
      <c r="J155" s="207"/>
      <c r="K155" s="207"/>
      <c r="L155" s="207"/>
      <c r="M155" s="207"/>
      <c r="N155" s="207"/>
      <c r="O155" s="207"/>
      <c r="P155" s="207"/>
      <c r="Q155" s="207"/>
      <c r="R155" s="207"/>
      <c r="S155" s="207"/>
      <c r="T155" s="207"/>
      <c r="U155" s="207"/>
    </row>
    <row r="156" spans="1:21" ht="12.75" customHeight="1">
      <c r="A156" s="207"/>
      <c r="B156" s="207"/>
      <c r="C156" s="207"/>
      <c r="D156" s="207"/>
      <c r="E156" s="207"/>
      <c r="F156" s="207"/>
      <c r="G156" s="207"/>
      <c r="H156" s="207"/>
      <c r="I156" s="207"/>
      <c r="J156" s="207"/>
      <c r="K156" s="207"/>
      <c r="L156" s="207"/>
      <c r="M156" s="207"/>
      <c r="N156" s="207"/>
      <c r="O156" s="207"/>
      <c r="P156" s="207"/>
      <c r="Q156" s="207"/>
      <c r="R156" s="207"/>
      <c r="S156" s="207"/>
      <c r="T156" s="207"/>
      <c r="U156" s="207"/>
    </row>
    <row r="157" spans="1:21" ht="12.75" customHeight="1">
      <c r="A157" s="207"/>
      <c r="B157" s="207"/>
      <c r="C157" s="207"/>
      <c r="D157" s="207"/>
      <c r="E157" s="207"/>
      <c r="F157" s="207"/>
      <c r="G157" s="207"/>
      <c r="H157" s="207"/>
      <c r="I157" s="207"/>
      <c r="J157" s="207"/>
      <c r="K157" s="207"/>
      <c r="L157" s="207"/>
      <c r="M157" s="207"/>
      <c r="N157" s="207"/>
      <c r="O157" s="207"/>
      <c r="P157" s="207"/>
      <c r="Q157" s="207"/>
      <c r="R157" s="207"/>
      <c r="S157" s="207"/>
      <c r="T157" s="207"/>
      <c r="U157" s="207"/>
    </row>
    <row r="158" spans="1:21" ht="12.75" customHeight="1">
      <c r="A158" s="207"/>
      <c r="B158" s="207"/>
      <c r="C158" s="207"/>
      <c r="D158" s="207"/>
      <c r="E158" s="207"/>
      <c r="F158" s="207"/>
      <c r="G158" s="207"/>
      <c r="H158" s="207"/>
      <c r="I158" s="207"/>
      <c r="J158" s="207"/>
      <c r="K158" s="207"/>
      <c r="L158" s="207"/>
      <c r="M158" s="207"/>
      <c r="N158" s="207"/>
      <c r="O158" s="207"/>
      <c r="P158" s="207"/>
      <c r="Q158" s="207"/>
      <c r="R158" s="207"/>
      <c r="S158" s="207"/>
      <c r="T158" s="207"/>
      <c r="U158" s="207"/>
    </row>
    <row r="159" spans="1:21" ht="12.75" customHeight="1">
      <c r="A159" s="207"/>
      <c r="B159" s="207"/>
      <c r="C159" s="207"/>
      <c r="D159" s="207"/>
      <c r="E159" s="207"/>
      <c r="F159" s="207"/>
      <c r="G159" s="207"/>
      <c r="H159" s="207"/>
      <c r="I159" s="207"/>
      <c r="J159" s="207"/>
      <c r="K159" s="207"/>
      <c r="L159" s="207"/>
      <c r="M159" s="207"/>
      <c r="N159" s="207"/>
      <c r="O159" s="207"/>
      <c r="P159" s="207"/>
      <c r="Q159" s="207"/>
      <c r="R159" s="207"/>
      <c r="S159" s="207"/>
      <c r="T159" s="207"/>
      <c r="U159" s="207"/>
    </row>
    <row r="160" spans="1:21" ht="12.75" customHeight="1">
      <c r="A160" s="207"/>
      <c r="B160" s="207"/>
      <c r="C160" s="207"/>
      <c r="D160" s="207"/>
      <c r="E160" s="207"/>
      <c r="F160" s="207"/>
      <c r="G160" s="207"/>
      <c r="H160" s="207"/>
      <c r="I160" s="207"/>
      <c r="J160" s="207"/>
      <c r="K160" s="207"/>
      <c r="L160" s="207"/>
      <c r="M160" s="207"/>
      <c r="N160" s="207"/>
      <c r="O160" s="207"/>
      <c r="P160" s="207"/>
      <c r="Q160" s="207"/>
      <c r="R160" s="207"/>
      <c r="S160" s="207"/>
      <c r="T160" s="207"/>
      <c r="U160" s="207"/>
    </row>
    <row r="161" spans="1:21" ht="12.75" customHeight="1">
      <c r="A161" s="207"/>
      <c r="B161" s="207"/>
      <c r="C161" s="207"/>
      <c r="D161" s="207"/>
      <c r="E161" s="207"/>
      <c r="F161" s="207"/>
      <c r="G161" s="207"/>
      <c r="H161" s="207"/>
      <c r="I161" s="207"/>
      <c r="J161" s="207"/>
      <c r="K161" s="207"/>
      <c r="L161" s="207"/>
      <c r="M161" s="207"/>
      <c r="N161" s="207"/>
      <c r="O161" s="207"/>
      <c r="P161" s="207"/>
      <c r="Q161" s="207"/>
      <c r="R161" s="207"/>
      <c r="S161" s="207"/>
      <c r="T161" s="207"/>
      <c r="U161" s="207"/>
    </row>
    <row r="162" spans="1:21" ht="12.75" customHeight="1">
      <c r="A162" s="207"/>
      <c r="B162" s="207"/>
      <c r="C162" s="207"/>
      <c r="D162" s="207"/>
      <c r="E162" s="207"/>
      <c r="F162" s="207"/>
      <c r="G162" s="207"/>
      <c r="H162" s="207"/>
      <c r="I162" s="207"/>
      <c r="J162" s="207"/>
      <c r="K162" s="207"/>
      <c r="L162" s="207"/>
      <c r="M162" s="207"/>
      <c r="N162" s="207"/>
      <c r="O162" s="207"/>
      <c r="P162" s="207"/>
      <c r="Q162" s="207"/>
      <c r="R162" s="207"/>
      <c r="S162" s="207"/>
      <c r="T162" s="207"/>
      <c r="U162" s="207"/>
    </row>
    <row r="163" spans="1:21" ht="12.75" customHeight="1">
      <c r="A163" s="207"/>
      <c r="B163" s="207"/>
      <c r="C163" s="207"/>
      <c r="D163" s="207"/>
      <c r="E163" s="207"/>
      <c r="F163" s="207"/>
      <c r="G163" s="207"/>
      <c r="H163" s="207"/>
      <c r="I163" s="207"/>
      <c r="J163" s="207"/>
      <c r="K163" s="207"/>
      <c r="L163" s="207"/>
      <c r="M163" s="207"/>
      <c r="N163" s="207"/>
      <c r="O163" s="207"/>
      <c r="P163" s="207"/>
      <c r="Q163" s="207"/>
      <c r="R163" s="207"/>
      <c r="S163" s="207"/>
      <c r="T163" s="207"/>
      <c r="U163" s="207"/>
    </row>
    <row r="164" spans="1:21" ht="12.75" customHeight="1">
      <c r="A164" s="207"/>
      <c r="B164" s="207"/>
      <c r="C164" s="207"/>
      <c r="D164" s="207"/>
      <c r="E164" s="207"/>
      <c r="F164" s="207"/>
      <c r="G164" s="207"/>
      <c r="H164" s="207"/>
      <c r="I164" s="207"/>
      <c r="J164" s="207"/>
      <c r="K164" s="207"/>
      <c r="L164" s="207"/>
      <c r="M164" s="207"/>
      <c r="N164" s="207"/>
      <c r="O164" s="207"/>
      <c r="P164" s="207"/>
      <c r="Q164" s="207"/>
      <c r="R164" s="207"/>
      <c r="S164" s="207"/>
      <c r="T164" s="207"/>
      <c r="U164" s="207"/>
    </row>
    <row r="165" spans="1:21" ht="12.75" customHeight="1">
      <c r="A165" s="207"/>
      <c r="B165" s="207"/>
      <c r="C165" s="207"/>
      <c r="D165" s="207"/>
      <c r="E165" s="207"/>
      <c r="F165" s="207"/>
      <c r="G165" s="207"/>
      <c r="H165" s="207"/>
      <c r="I165" s="207"/>
      <c r="J165" s="207"/>
      <c r="K165" s="207"/>
      <c r="L165" s="207"/>
      <c r="M165" s="207"/>
      <c r="N165" s="207"/>
      <c r="O165" s="207"/>
      <c r="P165" s="207"/>
      <c r="Q165" s="207"/>
      <c r="R165" s="207"/>
      <c r="S165" s="207"/>
      <c r="T165" s="207"/>
      <c r="U165" s="207"/>
    </row>
    <row r="166" spans="1:21" ht="12.75" customHeight="1">
      <c r="A166" s="207"/>
      <c r="B166" s="207"/>
      <c r="C166" s="207"/>
      <c r="D166" s="207"/>
      <c r="E166" s="207"/>
      <c r="F166" s="207"/>
      <c r="G166" s="207"/>
      <c r="H166" s="207"/>
      <c r="I166" s="207"/>
      <c r="J166" s="207"/>
      <c r="K166" s="207"/>
      <c r="L166" s="207"/>
      <c r="M166" s="207"/>
      <c r="N166" s="207"/>
      <c r="O166" s="207"/>
      <c r="P166" s="207"/>
      <c r="Q166" s="207"/>
      <c r="R166" s="207"/>
      <c r="S166" s="207"/>
      <c r="T166" s="207"/>
      <c r="U166" s="207"/>
    </row>
    <row r="167" spans="1:21" ht="12.75" customHeight="1">
      <c r="A167" s="207"/>
      <c r="B167" s="207"/>
      <c r="C167" s="207"/>
      <c r="D167" s="207"/>
      <c r="E167" s="207"/>
      <c r="F167" s="207"/>
      <c r="G167" s="207"/>
      <c r="H167" s="207"/>
      <c r="I167" s="207"/>
      <c r="J167" s="207"/>
      <c r="K167" s="207"/>
      <c r="L167" s="207"/>
      <c r="M167" s="207"/>
      <c r="N167" s="207"/>
      <c r="O167" s="207"/>
      <c r="P167" s="207"/>
      <c r="Q167" s="207"/>
      <c r="R167" s="207"/>
      <c r="S167" s="207"/>
      <c r="T167" s="207"/>
      <c r="U167" s="207"/>
    </row>
    <row r="168" spans="1:21" ht="12.75" customHeight="1">
      <c r="A168" s="207"/>
      <c r="B168" s="207"/>
      <c r="C168" s="207"/>
      <c r="D168" s="207"/>
      <c r="E168" s="207"/>
      <c r="F168" s="207"/>
      <c r="G168" s="207"/>
      <c r="H168" s="207"/>
      <c r="I168" s="207"/>
      <c r="J168" s="207"/>
      <c r="K168" s="207"/>
      <c r="L168" s="207"/>
      <c r="M168" s="207"/>
      <c r="N168" s="207"/>
      <c r="O168" s="207"/>
      <c r="P168" s="207"/>
      <c r="Q168" s="207"/>
      <c r="R168" s="207"/>
      <c r="S168" s="207"/>
      <c r="T168" s="207"/>
      <c r="U168" s="207"/>
    </row>
    <row r="169" spans="1:21" ht="12.75" customHeight="1">
      <c r="A169" s="207"/>
      <c r="B169" s="207"/>
      <c r="C169" s="207"/>
      <c r="D169" s="207"/>
      <c r="E169" s="207"/>
      <c r="F169" s="207"/>
      <c r="G169" s="207"/>
      <c r="H169" s="207"/>
      <c r="I169" s="207"/>
      <c r="J169" s="207"/>
      <c r="K169" s="207"/>
      <c r="L169" s="207"/>
      <c r="M169" s="207"/>
      <c r="N169" s="207"/>
      <c r="O169" s="207"/>
      <c r="P169" s="207"/>
      <c r="Q169" s="207"/>
      <c r="R169" s="207"/>
      <c r="S169" s="207"/>
      <c r="T169" s="207"/>
      <c r="U169" s="207"/>
    </row>
    <row r="170" spans="1:21" ht="12.75" customHeight="1">
      <c r="A170" s="207"/>
      <c r="B170" s="207"/>
      <c r="C170" s="207"/>
      <c r="D170" s="207"/>
      <c r="E170" s="207"/>
      <c r="F170" s="207"/>
      <c r="G170" s="207"/>
      <c r="H170" s="207"/>
      <c r="I170" s="207"/>
      <c r="J170" s="207"/>
      <c r="K170" s="207"/>
      <c r="L170" s="207"/>
      <c r="M170" s="207"/>
      <c r="N170" s="207"/>
      <c r="O170" s="207"/>
      <c r="P170" s="207"/>
      <c r="Q170" s="207"/>
      <c r="R170" s="207"/>
      <c r="S170" s="207"/>
      <c r="T170" s="207"/>
      <c r="U170" s="207"/>
    </row>
    <row r="171" spans="1:21" ht="12.75" customHeight="1">
      <c r="A171" s="207"/>
      <c r="B171" s="207"/>
      <c r="C171" s="207"/>
      <c r="D171" s="207"/>
      <c r="E171" s="207"/>
      <c r="F171" s="207"/>
      <c r="G171" s="207"/>
      <c r="H171" s="207"/>
      <c r="I171" s="207"/>
      <c r="J171" s="207"/>
      <c r="K171" s="207"/>
      <c r="L171" s="207"/>
      <c r="M171" s="207"/>
      <c r="N171" s="207"/>
      <c r="O171" s="207"/>
      <c r="P171" s="207"/>
      <c r="Q171" s="207"/>
      <c r="R171" s="207"/>
      <c r="S171" s="207"/>
      <c r="T171" s="207"/>
      <c r="U171" s="207"/>
    </row>
    <row r="172" spans="1:21" ht="12.75" customHeight="1">
      <c r="A172" s="207"/>
      <c r="B172" s="207"/>
      <c r="C172" s="207"/>
      <c r="D172" s="207"/>
      <c r="E172" s="207"/>
      <c r="F172" s="207"/>
      <c r="G172" s="207"/>
      <c r="H172" s="207"/>
      <c r="I172" s="207"/>
      <c r="J172" s="207"/>
      <c r="K172" s="207"/>
      <c r="L172" s="207"/>
      <c r="M172" s="207"/>
      <c r="N172" s="207"/>
      <c r="O172" s="207"/>
      <c r="P172" s="207"/>
      <c r="Q172" s="207"/>
      <c r="R172" s="207"/>
      <c r="S172" s="207"/>
      <c r="T172" s="207"/>
      <c r="U172" s="207"/>
    </row>
    <row r="173" spans="1:21" ht="12.75" customHeight="1">
      <c r="A173" s="207"/>
      <c r="B173" s="207"/>
      <c r="C173" s="207"/>
      <c r="D173" s="207"/>
      <c r="E173" s="207"/>
      <c r="F173" s="207"/>
      <c r="G173" s="207"/>
      <c r="H173" s="207"/>
      <c r="I173" s="207"/>
      <c r="J173" s="207"/>
      <c r="K173" s="207"/>
      <c r="L173" s="207"/>
      <c r="M173" s="207"/>
      <c r="N173" s="207"/>
      <c r="O173" s="207"/>
      <c r="P173" s="207"/>
      <c r="Q173" s="207"/>
      <c r="R173" s="207"/>
      <c r="S173" s="207"/>
      <c r="T173" s="207"/>
      <c r="U173" s="207"/>
    </row>
    <row r="174" spans="1:21" ht="12.75" customHeight="1">
      <c r="A174" s="207"/>
      <c r="B174" s="207"/>
      <c r="C174" s="207"/>
      <c r="D174" s="207"/>
      <c r="E174" s="207"/>
      <c r="F174" s="207"/>
      <c r="G174" s="207"/>
      <c r="H174" s="207"/>
      <c r="I174" s="207"/>
      <c r="J174" s="207"/>
      <c r="K174" s="207"/>
      <c r="L174" s="207"/>
      <c r="M174" s="207"/>
      <c r="N174" s="207"/>
      <c r="O174" s="207"/>
      <c r="P174" s="207"/>
      <c r="Q174" s="207"/>
      <c r="R174" s="207"/>
      <c r="S174" s="207"/>
      <c r="T174" s="207"/>
      <c r="U174" s="207"/>
    </row>
    <row r="175" spans="1:21" ht="12.75" customHeight="1">
      <c r="A175" s="207"/>
      <c r="B175" s="207"/>
      <c r="C175" s="207"/>
      <c r="D175" s="207"/>
      <c r="E175" s="207"/>
      <c r="F175" s="207"/>
      <c r="G175" s="207"/>
      <c r="H175" s="207"/>
      <c r="I175" s="207"/>
      <c r="J175" s="207"/>
      <c r="K175" s="207"/>
      <c r="L175" s="207"/>
      <c r="M175" s="207"/>
      <c r="N175" s="207"/>
      <c r="O175" s="207"/>
      <c r="P175" s="207"/>
      <c r="Q175" s="207"/>
      <c r="R175" s="207"/>
      <c r="S175" s="207"/>
      <c r="T175" s="207"/>
      <c r="U175" s="207"/>
    </row>
    <row r="176" spans="1:21" ht="12.75" customHeight="1">
      <c r="A176" s="207"/>
      <c r="B176" s="207"/>
      <c r="C176" s="207"/>
      <c r="D176" s="207"/>
      <c r="E176" s="207"/>
      <c r="F176" s="207"/>
      <c r="G176" s="207"/>
      <c r="H176" s="207"/>
      <c r="I176" s="207"/>
      <c r="J176" s="207"/>
      <c r="K176" s="207"/>
      <c r="L176" s="207"/>
      <c r="M176" s="207"/>
      <c r="N176" s="207"/>
      <c r="O176" s="207"/>
      <c r="P176" s="207"/>
      <c r="Q176" s="207"/>
      <c r="R176" s="207"/>
      <c r="S176" s="207"/>
      <c r="T176" s="207"/>
      <c r="U176" s="207"/>
    </row>
    <row r="177" spans="1:21" ht="12.75" customHeight="1">
      <c r="A177" s="207"/>
      <c r="B177" s="207"/>
      <c r="C177" s="207"/>
      <c r="D177" s="207"/>
      <c r="E177" s="207"/>
      <c r="F177" s="207"/>
      <c r="G177" s="207"/>
      <c r="H177" s="207"/>
      <c r="I177" s="207"/>
      <c r="J177" s="207"/>
      <c r="K177" s="207"/>
      <c r="L177" s="207"/>
      <c r="M177" s="207"/>
      <c r="N177" s="207"/>
      <c r="O177" s="207"/>
      <c r="P177" s="207"/>
      <c r="Q177" s="207"/>
      <c r="R177" s="207"/>
      <c r="S177" s="207"/>
      <c r="T177" s="207"/>
      <c r="U177" s="207"/>
    </row>
    <row r="178" spans="1:21" ht="12.75" customHeight="1">
      <c r="A178" s="207"/>
      <c r="B178" s="207"/>
      <c r="C178" s="207"/>
      <c r="D178" s="207"/>
      <c r="E178" s="207"/>
      <c r="F178" s="207"/>
      <c r="G178" s="207"/>
      <c r="H178" s="207"/>
      <c r="I178" s="207"/>
      <c r="J178" s="207"/>
      <c r="K178" s="207"/>
      <c r="L178" s="207"/>
      <c r="M178" s="207"/>
      <c r="N178" s="207"/>
      <c r="O178" s="207"/>
      <c r="P178" s="207"/>
      <c r="Q178" s="207"/>
      <c r="R178" s="207"/>
      <c r="S178" s="207"/>
      <c r="T178" s="207"/>
      <c r="U178" s="207"/>
    </row>
    <row r="179" spans="1:21" ht="12.75" customHeight="1">
      <c r="A179" s="207"/>
      <c r="B179" s="207"/>
      <c r="C179" s="207"/>
      <c r="D179" s="207"/>
      <c r="E179" s="207"/>
      <c r="F179" s="207"/>
      <c r="G179" s="207"/>
      <c r="H179" s="207"/>
      <c r="I179" s="207"/>
      <c r="J179" s="207"/>
      <c r="K179" s="207"/>
      <c r="L179" s="207"/>
      <c r="M179" s="207"/>
      <c r="N179" s="207"/>
      <c r="O179" s="207"/>
      <c r="P179" s="207"/>
      <c r="Q179" s="207"/>
      <c r="R179" s="207"/>
      <c r="S179" s="207"/>
      <c r="T179" s="207"/>
      <c r="U179" s="207"/>
    </row>
    <row r="180" spans="1:21" ht="12.75" customHeight="1">
      <c r="A180" s="207"/>
      <c r="B180" s="207"/>
      <c r="C180" s="207"/>
      <c r="D180" s="207"/>
      <c r="E180" s="207"/>
      <c r="F180" s="207"/>
      <c r="G180" s="207"/>
      <c r="H180" s="207"/>
      <c r="I180" s="207"/>
      <c r="J180" s="207"/>
      <c r="K180" s="207"/>
      <c r="L180" s="207"/>
      <c r="M180" s="207"/>
      <c r="N180" s="207"/>
      <c r="O180" s="207"/>
      <c r="P180" s="207"/>
      <c r="Q180" s="207"/>
      <c r="R180" s="207"/>
      <c r="S180" s="207"/>
      <c r="T180" s="207"/>
      <c r="U180" s="207"/>
    </row>
    <row r="181" spans="1:21" ht="12.75" customHeight="1">
      <c r="A181" s="207"/>
      <c r="B181" s="207"/>
      <c r="C181" s="207"/>
      <c r="D181" s="207"/>
      <c r="E181" s="207"/>
      <c r="F181" s="207"/>
      <c r="G181" s="207"/>
      <c r="H181" s="207"/>
      <c r="I181" s="207"/>
      <c r="J181" s="207"/>
      <c r="K181" s="207"/>
      <c r="L181" s="207"/>
      <c r="M181" s="207"/>
      <c r="N181" s="207"/>
      <c r="O181" s="207"/>
      <c r="P181" s="207"/>
      <c r="Q181" s="207"/>
      <c r="R181" s="207"/>
      <c r="S181" s="207"/>
      <c r="T181" s="207"/>
      <c r="U181" s="207"/>
    </row>
    <row r="182" spans="1:21" ht="12.75" customHeight="1">
      <c r="A182" s="207"/>
      <c r="B182" s="207"/>
      <c r="C182" s="207"/>
      <c r="D182" s="207"/>
      <c r="E182" s="207"/>
      <c r="F182" s="207"/>
      <c r="G182" s="207"/>
      <c r="H182" s="207"/>
      <c r="I182" s="207"/>
      <c r="J182" s="207"/>
      <c r="K182" s="207"/>
      <c r="L182" s="207"/>
      <c r="M182" s="207"/>
      <c r="N182" s="207"/>
      <c r="O182" s="207"/>
      <c r="P182" s="207"/>
      <c r="Q182" s="207"/>
      <c r="R182" s="207"/>
      <c r="S182" s="207"/>
      <c r="T182" s="207"/>
      <c r="U182" s="207"/>
    </row>
    <row r="183" spans="1:21" ht="12.75" customHeight="1">
      <c r="A183" s="207"/>
      <c r="B183" s="207"/>
      <c r="C183" s="207"/>
      <c r="D183" s="207"/>
      <c r="E183" s="207"/>
      <c r="F183" s="207"/>
      <c r="G183" s="207"/>
      <c r="H183" s="207"/>
      <c r="I183" s="207"/>
      <c r="J183" s="207"/>
      <c r="K183" s="207"/>
      <c r="L183" s="207"/>
      <c r="M183" s="207"/>
      <c r="N183" s="207"/>
      <c r="O183" s="207"/>
      <c r="P183" s="207"/>
      <c r="Q183" s="207"/>
      <c r="R183" s="207"/>
      <c r="S183" s="207"/>
      <c r="T183" s="207"/>
      <c r="U183" s="207"/>
    </row>
    <row r="184" spans="1:21" ht="12.75" customHeight="1">
      <c r="A184" s="207"/>
      <c r="B184" s="207"/>
      <c r="C184" s="207"/>
      <c r="D184" s="207"/>
      <c r="E184" s="207"/>
      <c r="F184" s="207"/>
      <c r="G184" s="207"/>
      <c r="H184" s="207"/>
      <c r="I184" s="207"/>
      <c r="J184" s="207"/>
      <c r="K184" s="207"/>
      <c r="L184" s="207"/>
      <c r="M184" s="207"/>
      <c r="N184" s="207"/>
      <c r="O184" s="207"/>
      <c r="P184" s="207"/>
      <c r="Q184" s="207"/>
      <c r="R184" s="207"/>
      <c r="S184" s="207"/>
      <c r="T184" s="207"/>
      <c r="U184" s="207"/>
    </row>
    <row r="185" spans="1:21" ht="12.75" customHeight="1">
      <c r="A185" s="207"/>
      <c r="B185" s="207"/>
      <c r="C185" s="207"/>
      <c r="D185" s="207"/>
      <c r="E185" s="207"/>
      <c r="F185" s="207"/>
      <c r="G185" s="207"/>
      <c r="H185" s="207"/>
      <c r="I185" s="207"/>
      <c r="J185" s="207"/>
      <c r="K185" s="207"/>
      <c r="L185" s="207"/>
      <c r="M185" s="207"/>
      <c r="N185" s="207"/>
      <c r="O185" s="207"/>
      <c r="P185" s="207"/>
      <c r="Q185" s="207"/>
      <c r="R185" s="207"/>
      <c r="S185" s="207"/>
      <c r="T185" s="207"/>
      <c r="U185" s="207"/>
    </row>
    <row r="186" spans="1:21" ht="12.75" customHeight="1">
      <c r="A186" s="207"/>
      <c r="B186" s="207"/>
      <c r="C186" s="207"/>
      <c r="D186" s="207"/>
      <c r="E186" s="207"/>
      <c r="F186" s="207"/>
      <c r="G186" s="207"/>
      <c r="H186" s="207"/>
      <c r="I186" s="207"/>
      <c r="J186" s="207"/>
      <c r="K186" s="207"/>
      <c r="L186" s="207"/>
      <c r="M186" s="207"/>
      <c r="N186" s="207"/>
      <c r="O186" s="207"/>
      <c r="P186" s="207"/>
      <c r="Q186" s="207"/>
      <c r="R186" s="207"/>
      <c r="S186" s="207"/>
      <c r="T186" s="207"/>
      <c r="U186" s="207"/>
    </row>
    <row r="187" spans="1:21" ht="12.75" customHeight="1">
      <c r="A187" s="207"/>
      <c r="B187" s="207"/>
      <c r="C187" s="207"/>
      <c r="D187" s="207"/>
      <c r="E187" s="207"/>
      <c r="F187" s="207"/>
      <c r="G187" s="207"/>
      <c r="H187" s="207"/>
      <c r="I187" s="207"/>
      <c r="J187" s="207"/>
      <c r="K187" s="207"/>
      <c r="L187" s="207"/>
      <c r="M187" s="207"/>
      <c r="N187" s="207"/>
      <c r="O187" s="207"/>
      <c r="P187" s="207"/>
      <c r="Q187" s="207"/>
      <c r="R187" s="207"/>
      <c r="S187" s="207"/>
      <c r="T187" s="207"/>
      <c r="U187" s="207"/>
    </row>
    <row r="188" spans="1:21" ht="12.75" customHeight="1">
      <c r="A188" s="207"/>
      <c r="B188" s="207"/>
      <c r="C188" s="207"/>
      <c r="D188" s="207"/>
      <c r="E188" s="207"/>
      <c r="F188" s="207"/>
      <c r="G188" s="207"/>
      <c r="H188" s="207"/>
      <c r="I188" s="207"/>
      <c r="J188" s="207"/>
      <c r="K188" s="207"/>
      <c r="L188" s="207"/>
      <c r="M188" s="207"/>
      <c r="N188" s="207"/>
      <c r="O188" s="207"/>
      <c r="P188" s="207"/>
      <c r="Q188" s="207"/>
      <c r="R188" s="207"/>
      <c r="S188" s="207"/>
      <c r="T188" s="207"/>
      <c r="U188" s="207"/>
    </row>
    <row r="189" spans="1:21" ht="12.75" customHeight="1">
      <c r="A189" s="207"/>
      <c r="B189" s="207"/>
      <c r="C189" s="207"/>
      <c r="D189" s="207"/>
      <c r="E189" s="207"/>
      <c r="F189" s="207"/>
      <c r="G189" s="207"/>
      <c r="H189" s="207"/>
      <c r="I189" s="207"/>
      <c r="J189" s="207"/>
      <c r="K189" s="207"/>
      <c r="L189" s="207"/>
      <c r="M189" s="207"/>
      <c r="N189" s="207"/>
      <c r="O189" s="207"/>
      <c r="P189" s="207"/>
      <c r="Q189" s="207"/>
      <c r="R189" s="207"/>
      <c r="S189" s="207"/>
      <c r="T189" s="207"/>
      <c r="U189" s="207"/>
    </row>
    <row r="190" spans="1:21" ht="12.75" customHeight="1">
      <c r="A190" s="207"/>
      <c r="B190" s="207"/>
      <c r="C190" s="207"/>
      <c r="D190" s="207"/>
      <c r="E190" s="207"/>
      <c r="F190" s="207"/>
      <c r="G190" s="207"/>
      <c r="H190" s="207"/>
      <c r="I190" s="207"/>
      <c r="J190" s="207"/>
      <c r="K190" s="207"/>
      <c r="L190" s="207"/>
      <c r="M190" s="207"/>
      <c r="N190" s="207"/>
      <c r="O190" s="207"/>
      <c r="P190" s="207"/>
      <c r="Q190" s="207"/>
      <c r="R190" s="207"/>
      <c r="S190" s="207"/>
      <c r="T190" s="207"/>
      <c r="U190" s="207"/>
    </row>
    <row r="191" spans="1:21" ht="12.75" customHeight="1">
      <c r="A191" s="207"/>
      <c r="B191" s="207"/>
      <c r="C191" s="207"/>
      <c r="D191" s="207"/>
      <c r="E191" s="207"/>
      <c r="F191" s="207"/>
      <c r="G191" s="207"/>
      <c r="H191" s="207"/>
      <c r="I191" s="207"/>
      <c r="J191" s="207"/>
      <c r="K191" s="207"/>
      <c r="L191" s="207"/>
      <c r="M191" s="207"/>
      <c r="N191" s="207"/>
      <c r="O191" s="207"/>
      <c r="P191" s="207"/>
      <c r="Q191" s="207"/>
      <c r="R191" s="207"/>
      <c r="S191" s="207"/>
      <c r="T191" s="207"/>
      <c r="U191" s="207"/>
    </row>
    <row r="192" spans="1:21" ht="12.75" customHeight="1">
      <c r="A192" s="207"/>
      <c r="B192" s="207"/>
      <c r="C192" s="207"/>
      <c r="D192" s="207"/>
      <c r="E192" s="207"/>
      <c r="F192" s="207"/>
      <c r="G192" s="207"/>
      <c r="H192" s="207"/>
      <c r="I192" s="207"/>
      <c r="J192" s="207"/>
      <c r="K192" s="207"/>
      <c r="L192" s="207"/>
      <c r="M192" s="207"/>
      <c r="N192" s="207"/>
      <c r="O192" s="207"/>
      <c r="P192" s="207"/>
      <c r="Q192" s="207"/>
      <c r="R192" s="207"/>
      <c r="S192" s="207"/>
      <c r="T192" s="207"/>
      <c r="U192" s="207"/>
    </row>
    <row r="193" spans="1:21" ht="12.75" customHeight="1">
      <c r="A193" s="207"/>
      <c r="B193" s="207"/>
      <c r="C193" s="207"/>
      <c r="D193" s="207"/>
      <c r="E193" s="207"/>
      <c r="F193" s="207"/>
      <c r="G193" s="207"/>
      <c r="H193" s="207"/>
      <c r="I193" s="207"/>
      <c r="J193" s="207"/>
      <c r="K193" s="207"/>
      <c r="L193" s="207"/>
      <c r="M193" s="207"/>
      <c r="N193" s="207"/>
      <c r="O193" s="207"/>
      <c r="P193" s="207"/>
      <c r="Q193" s="207"/>
      <c r="R193" s="207"/>
      <c r="S193" s="207"/>
      <c r="T193" s="207"/>
      <c r="U193" s="207"/>
    </row>
    <row r="194" spans="1:21" ht="12.75" customHeight="1">
      <c r="A194" s="207"/>
      <c r="B194" s="207"/>
      <c r="C194" s="207"/>
      <c r="D194" s="207"/>
      <c r="E194" s="207"/>
      <c r="F194" s="207"/>
      <c r="G194" s="207"/>
      <c r="H194" s="207"/>
      <c r="I194" s="207"/>
      <c r="J194" s="207"/>
      <c r="K194" s="207"/>
      <c r="L194" s="207"/>
      <c r="M194" s="207"/>
      <c r="N194" s="207"/>
      <c r="O194" s="207"/>
      <c r="P194" s="207"/>
      <c r="Q194" s="207"/>
      <c r="R194" s="207"/>
      <c r="S194" s="207"/>
      <c r="T194" s="207"/>
      <c r="U194" s="207"/>
    </row>
    <row r="195" spans="1:21" ht="12.75" customHeight="1">
      <c r="A195" s="207"/>
      <c r="B195" s="207"/>
      <c r="C195" s="207"/>
      <c r="D195" s="207"/>
      <c r="E195" s="207"/>
      <c r="F195" s="207"/>
      <c r="G195" s="207"/>
      <c r="H195" s="207"/>
      <c r="I195" s="207"/>
      <c r="J195" s="207"/>
      <c r="K195" s="207"/>
      <c r="L195" s="207"/>
      <c r="M195" s="207"/>
      <c r="N195" s="207"/>
      <c r="O195" s="207"/>
      <c r="P195" s="207"/>
      <c r="Q195" s="207"/>
      <c r="R195" s="207"/>
      <c r="S195" s="207"/>
      <c r="T195" s="207"/>
      <c r="U195" s="207"/>
    </row>
    <row r="196" spans="1:21" ht="12.75" customHeight="1">
      <c r="A196" s="207"/>
      <c r="B196" s="207"/>
      <c r="C196" s="207"/>
      <c r="D196" s="207"/>
      <c r="E196" s="207"/>
      <c r="F196" s="207"/>
      <c r="G196" s="207"/>
      <c r="H196" s="207"/>
      <c r="I196" s="207"/>
      <c r="J196" s="207"/>
      <c r="K196" s="207"/>
      <c r="L196" s="207"/>
      <c r="M196" s="207"/>
      <c r="N196" s="207"/>
      <c r="O196" s="207"/>
      <c r="P196" s="207"/>
      <c r="Q196" s="207"/>
      <c r="R196" s="207"/>
      <c r="S196" s="207"/>
      <c r="T196" s="207"/>
      <c r="U196" s="207"/>
    </row>
    <row r="197" spans="1:21" ht="12.75" customHeight="1">
      <c r="A197" s="207"/>
      <c r="B197" s="207"/>
      <c r="C197" s="207"/>
      <c r="D197" s="207"/>
      <c r="E197" s="207"/>
      <c r="F197" s="207"/>
      <c r="G197" s="207"/>
      <c r="H197" s="207"/>
      <c r="I197" s="207"/>
      <c r="J197" s="207"/>
      <c r="K197" s="207"/>
      <c r="L197" s="207"/>
      <c r="M197" s="207"/>
      <c r="N197" s="207"/>
      <c r="O197" s="207"/>
      <c r="P197" s="207"/>
      <c r="Q197" s="207"/>
      <c r="R197" s="207"/>
      <c r="S197" s="207"/>
      <c r="T197" s="207"/>
      <c r="U197" s="207"/>
    </row>
    <row r="198" spans="1:21" ht="12.75" customHeight="1">
      <c r="A198" s="207"/>
      <c r="B198" s="207"/>
      <c r="C198" s="207"/>
      <c r="D198" s="207"/>
      <c r="E198" s="207"/>
      <c r="F198" s="207"/>
      <c r="G198" s="207"/>
      <c r="H198" s="207"/>
      <c r="I198" s="207"/>
      <c r="J198" s="207"/>
      <c r="K198" s="207"/>
      <c r="L198" s="207"/>
      <c r="M198" s="207"/>
      <c r="N198" s="207"/>
      <c r="O198" s="207"/>
      <c r="P198" s="207"/>
      <c r="Q198" s="207"/>
      <c r="R198" s="207"/>
      <c r="S198" s="207"/>
      <c r="T198" s="207"/>
      <c r="U198" s="207"/>
    </row>
    <row r="199" spans="1:21" ht="12.75" customHeight="1">
      <c r="A199" s="207"/>
      <c r="B199" s="207"/>
      <c r="C199" s="207"/>
      <c r="D199" s="207"/>
      <c r="E199" s="207"/>
      <c r="F199" s="207"/>
      <c r="G199" s="207"/>
      <c r="H199" s="207"/>
      <c r="I199" s="207"/>
      <c r="J199" s="207"/>
      <c r="K199" s="207"/>
      <c r="L199" s="207"/>
      <c r="M199" s="207"/>
      <c r="N199" s="207"/>
      <c r="O199" s="207"/>
      <c r="P199" s="207"/>
      <c r="Q199" s="207"/>
      <c r="R199" s="207"/>
      <c r="S199" s="207"/>
      <c r="T199" s="207"/>
      <c r="U199" s="207"/>
    </row>
    <row r="200" spans="1:21" ht="12.75" customHeight="1">
      <c r="A200" s="207"/>
      <c r="B200" s="207"/>
      <c r="C200" s="207"/>
      <c r="D200" s="207"/>
      <c r="E200" s="207"/>
      <c r="F200" s="207"/>
      <c r="G200" s="207"/>
      <c r="H200" s="207"/>
      <c r="I200" s="207"/>
      <c r="J200" s="207"/>
      <c r="K200" s="207"/>
      <c r="L200" s="207"/>
      <c r="M200" s="207"/>
      <c r="N200" s="207"/>
      <c r="O200" s="207"/>
      <c r="P200" s="207"/>
      <c r="Q200" s="207"/>
      <c r="R200" s="207"/>
      <c r="S200" s="207"/>
      <c r="T200" s="207"/>
      <c r="U200" s="207"/>
    </row>
    <row r="201" spans="1:21" ht="12.75" customHeight="1">
      <c r="A201" s="207"/>
      <c r="B201" s="207"/>
      <c r="C201" s="207"/>
      <c r="D201" s="207"/>
      <c r="E201" s="207"/>
      <c r="F201" s="207"/>
      <c r="G201" s="207"/>
      <c r="H201" s="207"/>
      <c r="I201" s="207"/>
      <c r="J201" s="207"/>
      <c r="K201" s="207"/>
      <c r="L201" s="207"/>
      <c r="M201" s="207"/>
      <c r="N201" s="207"/>
      <c r="O201" s="207"/>
      <c r="P201" s="207"/>
      <c r="Q201" s="207"/>
      <c r="R201" s="207"/>
      <c r="S201" s="207"/>
      <c r="T201" s="207"/>
      <c r="U201" s="207"/>
    </row>
    <row r="202" spans="1:21" ht="12.75" customHeight="1">
      <c r="A202" s="207"/>
      <c r="B202" s="207"/>
      <c r="C202" s="207"/>
      <c r="D202" s="207"/>
      <c r="E202" s="207"/>
      <c r="F202" s="207"/>
      <c r="G202" s="207"/>
      <c r="H202" s="207"/>
      <c r="I202" s="207"/>
      <c r="J202" s="207"/>
      <c r="K202" s="207"/>
      <c r="L202" s="207"/>
      <c r="M202" s="207"/>
      <c r="N202" s="207"/>
      <c r="O202" s="207"/>
      <c r="P202" s="207"/>
      <c r="Q202" s="207"/>
      <c r="R202" s="207"/>
      <c r="S202" s="207"/>
      <c r="T202" s="207"/>
      <c r="U202" s="207"/>
    </row>
    <row r="203" spans="1:21" ht="12.75" customHeight="1">
      <c r="A203" s="207"/>
      <c r="B203" s="207"/>
      <c r="C203" s="207"/>
      <c r="D203" s="207"/>
      <c r="E203" s="207"/>
      <c r="F203" s="207"/>
      <c r="G203" s="207"/>
      <c r="H203" s="207"/>
      <c r="I203" s="207"/>
      <c r="J203" s="207"/>
      <c r="K203" s="207"/>
      <c r="L203" s="207"/>
      <c r="M203" s="207"/>
      <c r="N203" s="207"/>
      <c r="O203" s="207"/>
      <c r="P203" s="207"/>
      <c r="Q203" s="207"/>
      <c r="R203" s="207"/>
      <c r="S203" s="207"/>
      <c r="T203" s="207"/>
      <c r="U203" s="207"/>
    </row>
    <row r="204" spans="1:21" ht="12.75" customHeight="1">
      <c r="A204" s="207"/>
      <c r="B204" s="207"/>
      <c r="C204" s="207"/>
      <c r="D204" s="207"/>
      <c r="E204" s="207"/>
      <c r="F204" s="207"/>
      <c r="G204" s="207"/>
      <c r="H204" s="207"/>
      <c r="I204" s="207"/>
      <c r="J204" s="207"/>
      <c r="K204" s="207"/>
      <c r="L204" s="207"/>
      <c r="M204" s="207"/>
      <c r="N204" s="207"/>
      <c r="O204" s="207"/>
      <c r="P204" s="207"/>
      <c r="Q204" s="207"/>
      <c r="R204" s="207"/>
      <c r="S204" s="207"/>
      <c r="T204" s="207"/>
      <c r="U204" s="207"/>
    </row>
    <row r="205" spans="1:21" ht="12.75" customHeight="1">
      <c r="A205" s="207"/>
      <c r="B205" s="207"/>
      <c r="C205" s="207"/>
      <c r="D205" s="207"/>
      <c r="E205" s="207"/>
      <c r="F205" s="207"/>
      <c r="G205" s="207"/>
      <c r="H205" s="207"/>
      <c r="I205" s="207"/>
      <c r="J205" s="207"/>
      <c r="K205" s="207"/>
      <c r="L205" s="207"/>
      <c r="M205" s="207"/>
      <c r="N205" s="207"/>
      <c r="O205" s="207"/>
      <c r="P205" s="207"/>
      <c r="Q205" s="207"/>
      <c r="R205" s="207"/>
      <c r="S205" s="207"/>
      <c r="T205" s="207"/>
      <c r="U205" s="207"/>
    </row>
    <row r="206" spans="1:21" ht="12.75" customHeight="1">
      <c r="A206" s="207"/>
      <c r="B206" s="207"/>
      <c r="C206" s="207"/>
      <c r="D206" s="207"/>
      <c r="E206" s="207"/>
      <c r="F206" s="207"/>
      <c r="G206" s="207"/>
      <c r="H206" s="207"/>
      <c r="I206" s="207"/>
      <c r="J206" s="207"/>
      <c r="K206" s="207"/>
      <c r="L206" s="207"/>
      <c r="M206" s="207"/>
      <c r="N206" s="207"/>
      <c r="O206" s="207"/>
      <c r="P206" s="207"/>
      <c r="Q206" s="207"/>
      <c r="R206" s="207"/>
      <c r="S206" s="207"/>
      <c r="T206" s="207"/>
      <c r="U206" s="207"/>
    </row>
    <row r="207" spans="1:21" ht="12.75" customHeight="1">
      <c r="A207" s="207"/>
      <c r="B207" s="207"/>
      <c r="C207" s="207"/>
      <c r="D207" s="207"/>
      <c r="E207" s="207"/>
      <c r="F207" s="207"/>
      <c r="G207" s="207"/>
      <c r="H207" s="207"/>
      <c r="I207" s="207"/>
      <c r="J207" s="207"/>
      <c r="K207" s="207"/>
      <c r="L207" s="207"/>
      <c r="M207" s="207"/>
      <c r="N207" s="207"/>
      <c r="O207" s="207"/>
      <c r="P207" s="207"/>
      <c r="Q207" s="207"/>
      <c r="R207" s="207"/>
      <c r="S207" s="207"/>
      <c r="T207" s="207"/>
      <c r="U207" s="207"/>
    </row>
    <row r="208" spans="1:21" ht="12.75" customHeight="1">
      <c r="A208" s="207"/>
      <c r="B208" s="207"/>
      <c r="C208" s="207"/>
      <c r="D208" s="207"/>
      <c r="E208" s="207"/>
      <c r="F208" s="207"/>
      <c r="G208" s="207"/>
      <c r="H208" s="207"/>
      <c r="I208" s="207"/>
      <c r="J208" s="207"/>
      <c r="K208" s="207"/>
      <c r="L208" s="207"/>
      <c r="M208" s="207"/>
      <c r="N208" s="207"/>
      <c r="O208" s="207"/>
      <c r="P208" s="207"/>
      <c r="Q208" s="207"/>
      <c r="R208" s="207"/>
      <c r="S208" s="207"/>
      <c r="T208" s="207"/>
      <c r="U208" s="207"/>
    </row>
    <row r="209" spans="1:21" ht="12.75" customHeight="1">
      <c r="A209" s="207"/>
      <c r="B209" s="207"/>
      <c r="C209" s="207"/>
      <c r="D209" s="207"/>
      <c r="E209" s="207"/>
      <c r="F209" s="207"/>
      <c r="G209" s="207"/>
      <c r="H209" s="207"/>
      <c r="I209" s="207"/>
      <c r="J209" s="207"/>
      <c r="K209" s="207"/>
      <c r="L209" s="207"/>
      <c r="M209" s="207"/>
      <c r="N209" s="207"/>
      <c r="O209" s="207"/>
      <c r="P209" s="207"/>
      <c r="Q209" s="207"/>
      <c r="R209" s="207"/>
      <c r="S209" s="207"/>
      <c r="T209" s="207"/>
      <c r="U209" s="207"/>
    </row>
    <row r="210" spans="1:21" ht="12.75" customHeight="1">
      <c r="A210" s="207"/>
      <c r="B210" s="207"/>
      <c r="C210" s="207"/>
      <c r="D210" s="207"/>
      <c r="E210" s="207"/>
      <c r="F210" s="207"/>
      <c r="G210" s="207"/>
      <c r="H210" s="207"/>
      <c r="I210" s="207"/>
      <c r="J210" s="207"/>
      <c r="K210" s="207"/>
      <c r="L210" s="207"/>
      <c r="M210" s="207"/>
      <c r="N210" s="207"/>
      <c r="O210" s="207"/>
      <c r="P210" s="207"/>
      <c r="Q210" s="207"/>
      <c r="R210" s="207"/>
      <c r="S210" s="207"/>
      <c r="T210" s="207"/>
      <c r="U210" s="207"/>
    </row>
    <row r="211" spans="1:21" ht="12.75" customHeight="1">
      <c r="A211" s="207"/>
      <c r="B211" s="207"/>
      <c r="C211" s="207"/>
      <c r="D211" s="207"/>
      <c r="E211" s="207"/>
      <c r="F211" s="207"/>
      <c r="G211" s="207"/>
      <c r="H211" s="207"/>
      <c r="I211" s="207"/>
      <c r="J211" s="207"/>
      <c r="K211" s="207"/>
      <c r="L211" s="207"/>
      <c r="M211" s="207"/>
      <c r="N211" s="207"/>
      <c r="O211" s="207"/>
      <c r="P211" s="207"/>
      <c r="Q211" s="207"/>
      <c r="R211" s="207"/>
      <c r="S211" s="207"/>
      <c r="T211" s="207"/>
      <c r="U211" s="207"/>
    </row>
    <row r="212" spans="1:21" ht="12.75" customHeight="1">
      <c r="A212" s="207"/>
      <c r="B212" s="207"/>
      <c r="C212" s="207"/>
      <c r="D212" s="207"/>
      <c r="E212" s="207"/>
      <c r="F212" s="207"/>
      <c r="G212" s="207"/>
      <c r="H212" s="207"/>
      <c r="I212" s="207"/>
      <c r="J212" s="207"/>
      <c r="K212" s="207"/>
      <c r="L212" s="207"/>
      <c r="M212" s="207"/>
      <c r="N212" s="207"/>
      <c r="O212" s="207"/>
      <c r="P212" s="207"/>
      <c r="Q212" s="207"/>
      <c r="R212" s="207"/>
      <c r="S212" s="207"/>
      <c r="T212" s="207"/>
      <c r="U212" s="207"/>
    </row>
    <row r="213" spans="1:21" ht="12.75" customHeight="1">
      <c r="A213" s="207"/>
      <c r="B213" s="207"/>
      <c r="C213" s="207"/>
      <c r="D213" s="207"/>
      <c r="E213" s="207"/>
      <c r="F213" s="207"/>
      <c r="G213" s="207"/>
      <c r="H213" s="207"/>
      <c r="I213" s="207"/>
      <c r="J213" s="207"/>
      <c r="K213" s="207"/>
      <c r="L213" s="207"/>
      <c r="M213" s="207"/>
      <c r="N213" s="207"/>
      <c r="O213" s="207"/>
      <c r="P213" s="207"/>
      <c r="Q213" s="207"/>
      <c r="R213" s="207"/>
      <c r="S213" s="207"/>
      <c r="T213" s="207"/>
      <c r="U213" s="207"/>
    </row>
    <row r="214" spans="1:21" ht="12.75" customHeight="1">
      <c r="A214" s="207"/>
      <c r="B214" s="207"/>
      <c r="C214" s="207"/>
      <c r="D214" s="207"/>
      <c r="E214" s="207"/>
      <c r="F214" s="207"/>
      <c r="G214" s="207"/>
      <c r="H214" s="207"/>
      <c r="I214" s="207"/>
      <c r="J214" s="207"/>
      <c r="K214" s="207"/>
      <c r="L214" s="207"/>
      <c r="M214" s="207"/>
      <c r="N214" s="207"/>
      <c r="O214" s="207"/>
      <c r="P214" s="207"/>
      <c r="Q214" s="207"/>
      <c r="R214" s="207"/>
      <c r="S214" s="207"/>
      <c r="T214" s="207"/>
      <c r="U214" s="207"/>
    </row>
    <row r="215" spans="1:21" ht="12.75" customHeight="1">
      <c r="A215" s="207"/>
      <c r="B215" s="207"/>
      <c r="C215" s="207"/>
      <c r="D215" s="207"/>
      <c r="E215" s="207"/>
      <c r="F215" s="207"/>
      <c r="G215" s="207"/>
      <c r="H215" s="207"/>
      <c r="I215" s="207"/>
      <c r="J215" s="207"/>
      <c r="K215" s="207"/>
      <c r="L215" s="207"/>
      <c r="M215" s="207"/>
      <c r="N215" s="207"/>
      <c r="O215" s="207"/>
      <c r="P215" s="207"/>
      <c r="Q215" s="207"/>
      <c r="R215" s="207"/>
      <c r="S215" s="207"/>
      <c r="T215" s="207"/>
      <c r="U215" s="207"/>
    </row>
    <row r="216" spans="1:21" ht="12.75" customHeight="1">
      <c r="A216" s="207"/>
      <c r="B216" s="207"/>
      <c r="C216" s="207"/>
      <c r="D216" s="207"/>
      <c r="E216" s="207"/>
      <c r="F216" s="207"/>
      <c r="G216" s="207"/>
      <c r="H216" s="207"/>
      <c r="I216" s="207"/>
      <c r="J216" s="207"/>
      <c r="K216" s="207"/>
      <c r="L216" s="207"/>
      <c r="M216" s="207"/>
      <c r="N216" s="207"/>
      <c r="O216" s="207"/>
      <c r="P216" s="207"/>
      <c r="Q216" s="207"/>
      <c r="R216" s="207"/>
      <c r="S216" s="207"/>
      <c r="T216" s="207"/>
      <c r="U216" s="207"/>
    </row>
    <row r="217" spans="1:21" ht="12.75" customHeight="1">
      <c r="A217" s="207"/>
      <c r="B217" s="207"/>
      <c r="C217" s="207"/>
      <c r="D217" s="207"/>
      <c r="E217" s="207"/>
      <c r="F217" s="207"/>
      <c r="G217" s="207"/>
      <c r="H217" s="207"/>
      <c r="I217" s="207"/>
      <c r="J217" s="207"/>
      <c r="K217" s="207"/>
      <c r="L217" s="207"/>
      <c r="M217" s="207"/>
      <c r="N217" s="207"/>
      <c r="O217" s="207"/>
      <c r="P217" s="207"/>
      <c r="Q217" s="207"/>
      <c r="R217" s="207"/>
      <c r="S217" s="207"/>
      <c r="T217" s="207"/>
      <c r="U217" s="207"/>
    </row>
    <row r="218" spans="1:21" ht="12.75" customHeight="1">
      <c r="A218" s="207"/>
      <c r="B218" s="207"/>
      <c r="C218" s="207"/>
      <c r="D218" s="207"/>
      <c r="E218" s="207"/>
      <c r="F218" s="207"/>
      <c r="G218" s="207"/>
      <c r="H218" s="207"/>
      <c r="I218" s="207"/>
      <c r="J218" s="207"/>
      <c r="K218" s="207"/>
      <c r="L218" s="207"/>
      <c r="M218" s="207"/>
      <c r="N218" s="207"/>
      <c r="O218" s="207"/>
      <c r="P218" s="207"/>
      <c r="Q218" s="207"/>
      <c r="R218" s="207"/>
      <c r="S218" s="207"/>
      <c r="T218" s="207"/>
      <c r="U218" s="207"/>
    </row>
    <row r="219" spans="1:21" ht="12.75" customHeight="1">
      <c r="A219" s="207"/>
      <c r="B219" s="207"/>
      <c r="C219" s="207"/>
      <c r="D219" s="207"/>
      <c r="E219" s="207"/>
      <c r="F219" s="207"/>
      <c r="G219" s="207"/>
      <c r="H219" s="207"/>
      <c r="I219" s="207"/>
      <c r="J219" s="207"/>
      <c r="K219" s="207"/>
      <c r="L219" s="207"/>
      <c r="M219" s="207"/>
      <c r="N219" s="207"/>
      <c r="O219" s="207"/>
      <c r="P219" s="207"/>
      <c r="Q219" s="207"/>
      <c r="R219" s="207"/>
      <c r="S219" s="207"/>
      <c r="T219" s="207"/>
      <c r="U219" s="207"/>
    </row>
    <row r="220" spans="1:21" ht="12.75" customHeight="1">
      <c r="A220" s="207"/>
      <c r="B220" s="207"/>
      <c r="C220" s="207"/>
      <c r="D220" s="207"/>
      <c r="E220" s="207"/>
      <c r="F220" s="207"/>
      <c r="G220" s="207"/>
      <c r="H220" s="207"/>
      <c r="I220" s="207"/>
      <c r="J220" s="207"/>
      <c r="K220" s="207"/>
      <c r="L220" s="207"/>
      <c r="M220" s="207"/>
      <c r="N220" s="207"/>
      <c r="O220" s="207"/>
      <c r="P220" s="207"/>
      <c r="Q220" s="207"/>
      <c r="R220" s="207"/>
      <c r="S220" s="207"/>
      <c r="T220" s="207"/>
      <c r="U220" s="207"/>
    </row>
    <row r="221" spans="1:21" ht="12.75" customHeight="1">
      <c r="A221" s="207"/>
      <c r="B221" s="207"/>
      <c r="C221" s="207"/>
      <c r="D221" s="207"/>
      <c r="E221" s="207"/>
      <c r="F221" s="207"/>
      <c r="G221" s="207"/>
      <c r="H221" s="207"/>
      <c r="I221" s="207"/>
      <c r="J221" s="207"/>
      <c r="K221" s="207"/>
      <c r="L221" s="207"/>
      <c r="M221" s="207"/>
      <c r="N221" s="207"/>
      <c r="O221" s="207"/>
      <c r="P221" s="207"/>
      <c r="Q221" s="207"/>
      <c r="R221" s="207"/>
      <c r="S221" s="207"/>
      <c r="T221" s="207"/>
      <c r="U221" s="207"/>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Riesg Gestión</vt:lpstr>
      <vt:lpstr>Riesg Corrupc</vt:lpstr>
      <vt:lpstr>Tabla Impacto</vt:lpstr>
      <vt:lpstr>Tabla probabilidad</vt:lpstr>
      <vt:lpstr>Tabla Valoración controles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Daniela Rojas Gutierrez</dc:creator>
  <cp:lastModifiedBy>Laura Daniela Rojas Gutierrez</cp:lastModifiedBy>
  <dcterms:created xsi:type="dcterms:W3CDTF">2022-02-16T01:14:43Z</dcterms:created>
  <dcterms:modified xsi:type="dcterms:W3CDTF">2022-05-18T15:50:58Z</dcterms:modified>
</cp:coreProperties>
</file>