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dep_2\Desktop\Adriana correa\Plan de acción 2020\V3 plan accion UNCSAB\"/>
    </mc:Choice>
  </mc:AlternateContent>
  <bookViews>
    <workbookView xWindow="0" yWindow="0" windowWidth="20490" windowHeight="7365"/>
  </bookViews>
  <sheets>
    <sheet name="Versión 3 año 2020-2 " sheetId="1" r:id="rId1"/>
  </sheets>
  <externalReferences>
    <externalReference r:id="rId2"/>
  </externalReferences>
  <definedNames>
    <definedName name="_xlnm._FilterDatabase" localSheetId="0" hidden="1">'Versión 3 año 2020-2 '!$A$13:$J$23</definedName>
    <definedName name="_xlnm.Print_Area" localSheetId="0">'Versión 3 año 2020-2 '!$A$1:$J$30</definedName>
    <definedName name="listas">[1]listas!$C$1:$C$8</definedName>
    <definedName name="_xlnm.Print_Titles" localSheetId="0">'Versión 3 año 2020-2 '!$1:$4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G15" i="1"/>
  <c r="J21" i="1"/>
  <c r="J20" i="1"/>
  <c r="G19" i="1"/>
  <c r="J19" i="1"/>
  <c r="J18" i="1"/>
  <c r="G16" i="1"/>
  <c r="J16" i="1"/>
  <c r="J15" i="1"/>
  <c r="G14" i="1"/>
  <c r="J14" i="1"/>
  <c r="N23" i="1"/>
  <c r="M23" i="1"/>
  <c r="L23" i="1"/>
  <c r="K23" i="1"/>
  <c r="K17" i="1"/>
  <c r="K16" i="1"/>
  <c r="K15" i="1"/>
  <c r="K20" i="1"/>
  <c r="O20" i="1"/>
  <c r="K19" i="1"/>
  <c r="N19" i="1"/>
  <c r="K14" i="1"/>
  <c r="M22" i="1"/>
  <c r="L22" i="1"/>
  <c r="Q21" i="1"/>
  <c r="P21" i="1"/>
  <c r="O21" i="1"/>
  <c r="R21" i="1"/>
  <c r="N21" i="1"/>
  <c r="Q20" i="1"/>
  <c r="P20" i="1"/>
  <c r="Q19" i="1"/>
  <c r="P19" i="1"/>
  <c r="O19" i="1"/>
  <c r="Q18" i="1"/>
  <c r="P18" i="1"/>
  <c r="P22" i="1"/>
  <c r="O18" i="1"/>
  <c r="N18" i="1"/>
  <c r="M17" i="1"/>
  <c r="L17" i="1"/>
  <c r="Q16" i="1"/>
  <c r="P16" i="1"/>
  <c r="O16" i="1"/>
  <c r="N16" i="1"/>
  <c r="Q15" i="1"/>
  <c r="P15" i="1"/>
  <c r="O15" i="1"/>
  <c r="R15" i="1"/>
  <c r="N15" i="1"/>
  <c r="Q14" i="1"/>
  <c r="P14" i="1"/>
  <c r="O14" i="1"/>
  <c r="N14" i="1"/>
  <c r="Q22" i="1"/>
  <c r="R19" i="1"/>
  <c r="Q17" i="1"/>
  <c r="R16" i="1"/>
  <c r="N20" i="1"/>
  <c r="N22" i="1"/>
  <c r="R20" i="1"/>
  <c r="K22" i="1"/>
  <c r="O22" i="1"/>
  <c r="N17" i="1"/>
  <c r="O17" i="1"/>
  <c r="R14" i="1"/>
  <c r="P17" i="1"/>
  <c r="R18" i="1"/>
  <c r="R22" i="1"/>
  <c r="R17" i="1"/>
  <c r="I22" i="1"/>
  <c r="H22" i="1"/>
  <c r="G22" i="1"/>
  <c r="I17" i="1"/>
  <c r="I23" i="1"/>
  <c r="H17" i="1"/>
  <c r="G17" i="1"/>
  <c r="J17" i="1"/>
  <c r="H23" i="1"/>
  <c r="J22" i="1"/>
  <c r="J23" i="1"/>
  <c r="G23" i="1"/>
</calcChain>
</file>

<file path=xl/sharedStrings.xml><?xml version="1.0" encoding="utf-8"?>
<sst xmlns="http://schemas.openxmlformats.org/spreadsheetml/2006/main" count="78" uniqueCount="63">
  <si>
    <t xml:space="preserve">PROGRAMACIÓN PRESUPUESTAL PROYECTO DE INVERIÓN 2020 
"Un Nuevo Contrato Social y Ambiental para la Bogotá del siglo XXI " </t>
  </si>
  <si>
    <t>Código: FT-DIP-02-01</t>
  </si>
  <si>
    <t>Versión: 6</t>
  </si>
  <si>
    <t>Fecha de Aprobación:13/03/2020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</si>
  <si>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</si>
  <si>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</si>
  <si>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</si>
  <si>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</si>
  <si>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</si>
  <si>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>Propósito</t>
  </si>
  <si>
    <t>1. Hacer un nuevo contrato social con igualdad de oportunidades para la inclusión social, productiva y política</t>
  </si>
  <si>
    <t xml:space="preserve"> Logro de ciudad</t>
  </si>
  <si>
    <t>5. Cerrar las brechas digitales, de cobertura, calidad y competencias a lo largo del ciclo de la formación integral, desde primera infancia hasta la educación superior y continua para la vida</t>
  </si>
  <si>
    <t>Programa General</t>
  </si>
  <si>
    <t>16. Transformación pedagógica y mejoramiento de la gestión educativa. Es con los maestros y maestras</t>
  </si>
  <si>
    <t>Metas de Resultado Plan de Desarrollo  2020-2024</t>
  </si>
  <si>
    <t>Meta Proyecto  2016-2020</t>
  </si>
  <si>
    <t>Meta vigencia 2020</t>
  </si>
  <si>
    <t>Actividad 2020</t>
  </si>
  <si>
    <t>RESPONSABLE</t>
  </si>
  <si>
    <t xml:space="preserve">TOTAL </t>
  </si>
  <si>
    <t>Transferencias</t>
  </si>
  <si>
    <t>Recursos Administrados</t>
  </si>
  <si>
    <t>Recursos de libre Destinación</t>
  </si>
  <si>
    <t xml:space="preserve">Producir 25 investigaciones socioeducativas para contribuir al cumplimiento de las metas sectoriales de cierre de brechas y de transformación pedagógica en el marco del ODS 4 </t>
  </si>
  <si>
    <t xml:space="preserve">Producir 1 investigaciones socioeducativas para contribuir al cumplimiento de las metas sectoriales de cierre de brechas y de transformación pedagógica en el marco del ODS 4 </t>
  </si>
  <si>
    <t>Investigación en transformaciones pedagógicas 2020</t>
  </si>
  <si>
    <t>Asesora 105-02 (Amanda Cortés)</t>
  </si>
  <si>
    <t>Producir 10 Investigaciones para optimizar la gestión de la información y el conocimiento producido a través de los procesos de seguimiento a la política sectorial para su uso y apropiación por parte de los grupos de interés</t>
  </si>
  <si>
    <t>Producir 1 Investigaciones para optimizar la gestión de la información y el conocimiento producido a través de los procesos de seguimiento a la política sectorial para su uso y apropiación por parte de los grupos de interés</t>
  </si>
  <si>
    <t>Investigación en Política Sectorial 2020: Derecho a la educación.</t>
  </si>
  <si>
    <t>Asesor 105-03 (Jorge Palacio)
Asesor 105-02 (Alexander Ballén)</t>
  </si>
  <si>
    <t>Implementar 1 estrategia para aumentar el nivel de transferencia del conocimiento producido por el IDEP al campo educativo y del sector</t>
  </si>
  <si>
    <t>Estrategia de transferencia de conocimiento 2020</t>
  </si>
  <si>
    <t>Asesora 105-02 (Amanda Cortés)
Profesional Especializada 222-05 (Dayana Renfigo)</t>
  </si>
  <si>
    <t>Implementar 1 estrategia articulada de promoción y apoyo a colectivos, redes, y docentes investigadores e innovadores de los colegios públicos de Bogotá</t>
  </si>
  <si>
    <t>Estrategia de promoción y apoyo 2020</t>
  </si>
  <si>
    <t xml:space="preserve">Asesor 105-02 (Amanda Cortés)
Profesional Universitaria 219-01 (Alexandra Díaz)
</t>
  </si>
  <si>
    <t>Implementar 1 estrategia de desarrollo pedagógico permanente  y situada, para la investigación, la innovación y la sistematización de las prácticas con  enfoque territorial</t>
  </si>
  <si>
    <t>Estrategia maestros y maestras que inspiran 2020</t>
  </si>
  <si>
    <t>Profesional Especializado 222 -06 (Carlos López)
Asesor 105-02 (Alexander Ballén)
Asesora 105-02 (Amanda Cortés)
Profesional Especializada 222 -05 (Dayana Rengifo)</t>
  </si>
  <si>
    <t>Implementar 1 estrategia eficaz y efectiva de socialización, divulgación  y gestión del conocimiento derivado de las investigaciones y publicaciones del IDEP y de los docentes del Distrito</t>
  </si>
  <si>
    <t>Estrategia de Comunicación, Divulgación y Gestión del Conocimiento 2020</t>
  </si>
  <si>
    <t>Asesor 105-03 (Jorge Palacio)
Profesional Especializada 222-05 (Diana Prada)</t>
  </si>
  <si>
    <t>Implementar 1 estrategia para el fortalecimiento institucional</t>
  </si>
  <si>
    <t>Estrategia de fortalecimiento a la gestión institucional 2020</t>
  </si>
  <si>
    <t>Jefe Oficina Asesora de Planeación</t>
  </si>
  <si>
    <t>TOTAL PROYECTO  "Investigación, innovación e inspiración: conocimiento, saber y práctica pedagógica para el cierre de brechas de la calidad educativa. Bogotá"</t>
  </si>
  <si>
    <t>ALEXANDER RUBIO ÁLVAREZ</t>
  </si>
  <si>
    <t>OSCAR ALEXANDER BALLEN</t>
  </si>
  <si>
    <t>Director General IDEP</t>
  </si>
  <si>
    <t>Asesor 105 - 02 con encargo de funciones de la Subdirección Académica</t>
  </si>
  <si>
    <t xml:space="preserve">Jefe Oficina Asesora de Planeación </t>
  </si>
  <si>
    <t>CAMILO BLANCO</t>
  </si>
  <si>
    <t>Subdirector Adminsitrativo, Financiero y de Control Disciplinario</t>
  </si>
  <si>
    <t>RECURSOS ACTUAL</t>
  </si>
  <si>
    <t>ADRIANA VILLAMIZAR NAVARRO</t>
  </si>
  <si>
    <t>RECURSOS DEBE QUEDAR</t>
  </si>
  <si>
    <t>RECURSOS CRÉDITOS / CONTRACRÉDITOS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</si>
  <si>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</si>
  <si>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</si>
  <si>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 xml:space="preserve">Total Meta PDD 107. </t>
  </si>
  <si>
    <t>Total Meta PDD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</si>
</sst>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_(&quot;$ &quot;* #,##0_);_(&quot;$ &quot;* \(#,##0\);_(&quot;$ &quot;* \-_);_(@_)"/>
    <numFmt numFmtId="165" formatCode="_(* #,##0.00_);_(* \(#,##0.00\);_(* \-??_);_(@_)"/>
    <numFmt numFmtId="166" formatCode="_(* #,##0_);_(* \(#,##0\);_(* \-??_);_(@_)"/>
    <numFmt numFmtId="167" formatCode="_-&quot;$&quot;* #,##0_-;\-&quot;$&quot;* #,##0_-;_-&quot;$&quot;* &quot;-&quot;??_-;_-@_-"/>
  </numFmts>
  <fonts count="18" x14ac:knownFonts="1">
    <font>
      <sz val="11"/>
      <color indexed="63"/>
      <name val="Calibri"/>
      <family val="2"/>
      <charset val="1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34"/>
      </patternFill>
    </fill>
    <fill>
      <patternFill patternType="solid">
        <fgColor theme="5" tint="0.79998168889431442"/>
        <bgColor indexed="34"/>
      </patternFill>
    </fill>
    <fill>
      <patternFill patternType="solid">
        <fgColor theme="5" tint="0.59999389629810485"/>
        <bgColor indexed="41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/>
    <xf numFmtId="44" fontId="1" fillId="0" borderId="0" applyFont="0" applyFill="0" applyBorder="0" applyAlignment="0" applyProtection="0"/>
    <xf numFmtId="164" fontId="1" fillId="0" borderId="0"/>
  </cellStyleXfs>
  <cellXfs count="103">
    <xf numFmtId="0" fontId="0" fillId="0" borderId="0" xfId="0"/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0" xfId="0" applyFont="1"/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7" xfId="0" applyFont="1" applyFill="1" applyBorder="1" applyAlignment="1"/>
    <xf numFmtId="0" fontId="2" fillId="0" borderId="8" xfId="0" applyFont="1" applyFill="1" applyBorder="1" applyAlignment="1"/>
    <xf numFmtId="0" fontId="6" fillId="0" borderId="0" xfId="0" applyFont="1"/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66" fontId="10" fillId="0" borderId="0" xfId="1" applyNumberFormat="1" applyFont="1" applyBorder="1" applyAlignment="1" applyProtection="1">
      <alignment vertical="center" wrapText="1"/>
    </xf>
    <xf numFmtId="164" fontId="11" fillId="3" borderId="4" xfId="3" applyNumberFormat="1" applyFont="1" applyFill="1" applyBorder="1" applyAlignment="1" applyProtection="1">
      <alignment horizontal="center" vertical="center" wrapText="1"/>
    </xf>
    <xf numFmtId="164" fontId="11" fillId="3" borderId="13" xfId="3" applyNumberFormat="1" applyFont="1" applyFill="1" applyBorder="1" applyAlignment="1" applyProtection="1">
      <alignment vertical="center" wrapText="1"/>
    </xf>
    <xf numFmtId="0" fontId="12" fillId="0" borderId="13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164" fontId="13" fillId="0" borderId="12" xfId="2" applyNumberFormat="1" applyFont="1" applyFill="1" applyBorder="1" applyAlignment="1">
      <alignment vertical="center"/>
    </xf>
    <xf numFmtId="164" fontId="4" fillId="5" borderId="16" xfId="3" applyNumberFormat="1" applyFont="1" applyFill="1" applyBorder="1" applyAlignment="1" applyProtection="1">
      <alignment horizontal="center" vertical="center"/>
    </xf>
    <xf numFmtId="164" fontId="4" fillId="5" borderId="16" xfId="3" applyNumberFormat="1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167" fontId="4" fillId="5" borderId="4" xfId="2" applyNumberFormat="1" applyFont="1" applyFill="1" applyBorder="1" applyAlignment="1">
      <alignment vertical="center" wrapText="1"/>
    </xf>
    <xf numFmtId="164" fontId="4" fillId="5" borderId="4" xfId="3" applyNumberFormat="1" applyFont="1" applyFill="1" applyBorder="1" applyAlignment="1" applyProtection="1">
      <alignment horizontal="center" vertical="center" wrapText="1"/>
    </xf>
    <xf numFmtId="164" fontId="11" fillId="6" borderId="14" xfId="2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 wrapText="1"/>
    </xf>
    <xf numFmtId="164" fontId="13" fillId="0" borderId="4" xfId="2" applyNumberFormat="1" applyFont="1" applyFill="1" applyBorder="1" applyAlignment="1">
      <alignment vertical="center"/>
    </xf>
    <xf numFmtId="164" fontId="13" fillId="5" borderId="4" xfId="3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4" xfId="3" applyNumberFormat="1" applyFont="1" applyFill="1" applyBorder="1" applyAlignment="1" applyProtection="1">
      <alignment horizontal="center" vertical="center" wrapText="1"/>
    </xf>
    <xf numFmtId="164" fontId="15" fillId="7" borderId="4" xfId="0" applyNumberFormat="1" applyFont="1" applyFill="1" applyBorder="1" applyAlignment="1">
      <alignment horizontal="center" vertical="center" wrapText="1"/>
    </xf>
    <xf numFmtId="164" fontId="15" fillId="9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167" fontId="6" fillId="0" borderId="0" xfId="0" applyNumberFormat="1" applyFont="1"/>
    <xf numFmtId="164" fontId="6" fillId="0" borderId="0" xfId="0" applyNumberFormat="1" applyFont="1" applyAlignment="1"/>
    <xf numFmtId="0" fontId="11" fillId="10" borderId="0" xfId="0" applyFont="1" applyFill="1" applyBorder="1" applyAlignment="1">
      <alignment horizontal="center" vertical="center" wrapText="1"/>
    </xf>
    <xf numFmtId="164" fontId="11" fillId="10" borderId="0" xfId="3" applyNumberFormat="1" applyFont="1" applyFill="1" applyBorder="1" applyAlignment="1" applyProtection="1">
      <alignment horizontal="center" vertical="center"/>
    </xf>
    <xf numFmtId="166" fontId="11" fillId="0" borderId="0" xfId="1" applyNumberFormat="1" applyFont="1" applyBorder="1" applyAlignment="1" applyProtection="1">
      <alignment vertical="center"/>
    </xf>
    <xf numFmtId="0" fontId="17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11" fillId="11" borderId="4" xfId="3" applyNumberFormat="1" applyFont="1" applyFill="1" applyBorder="1" applyAlignment="1" applyProtection="1">
      <alignment horizontal="center" vertical="center" wrapText="1"/>
    </xf>
    <xf numFmtId="164" fontId="11" fillId="11" borderId="13" xfId="3" applyNumberFormat="1" applyFont="1" applyFill="1" applyBorder="1" applyAlignment="1" applyProtection="1">
      <alignment vertical="center" wrapText="1"/>
    </xf>
    <xf numFmtId="164" fontId="11" fillId="12" borderId="4" xfId="3" applyNumberFormat="1" applyFont="1" applyFill="1" applyBorder="1" applyAlignment="1" applyProtection="1">
      <alignment horizontal="center" vertical="center" wrapText="1"/>
    </xf>
    <xf numFmtId="164" fontId="11" fillId="12" borderId="13" xfId="3" applyNumberFormat="1" applyFont="1" applyFill="1" applyBorder="1" applyAlignment="1" applyProtection="1">
      <alignment vertical="center" wrapText="1"/>
    </xf>
    <xf numFmtId="164" fontId="15" fillId="13" borderId="4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11" fillId="11" borderId="10" xfId="3" applyNumberFormat="1" applyFont="1" applyFill="1" applyBorder="1" applyAlignment="1" applyProtection="1">
      <alignment horizontal="center" vertical="center" wrapText="1"/>
    </xf>
    <xf numFmtId="164" fontId="11" fillId="11" borderId="11" xfId="3" applyNumberFormat="1" applyFont="1" applyFill="1" applyBorder="1" applyAlignment="1" applyProtection="1">
      <alignment horizontal="center" vertical="center" wrapText="1"/>
    </xf>
    <xf numFmtId="164" fontId="11" fillId="11" borderId="12" xfId="3" applyNumberFormat="1" applyFont="1" applyFill="1" applyBorder="1" applyAlignment="1" applyProtection="1">
      <alignment horizontal="center" vertical="center" wrapText="1"/>
    </xf>
    <xf numFmtId="164" fontId="11" fillId="11" borderId="13" xfId="3" applyNumberFormat="1" applyFont="1" applyFill="1" applyBorder="1" applyAlignment="1" applyProtection="1">
      <alignment horizontal="center" vertical="center" wrapText="1"/>
    </xf>
    <xf numFmtId="164" fontId="11" fillId="11" borderId="15" xfId="3" applyNumberFormat="1" applyFont="1" applyFill="1" applyBorder="1" applyAlignment="1" applyProtection="1">
      <alignment horizontal="center" vertical="center" wrapText="1"/>
    </xf>
    <xf numFmtId="164" fontId="11" fillId="12" borderId="10" xfId="3" applyNumberFormat="1" applyFont="1" applyFill="1" applyBorder="1" applyAlignment="1" applyProtection="1">
      <alignment horizontal="center" vertical="center" wrapText="1"/>
    </xf>
    <xf numFmtId="164" fontId="11" fillId="12" borderId="11" xfId="3" applyNumberFormat="1" applyFont="1" applyFill="1" applyBorder="1" applyAlignment="1" applyProtection="1">
      <alignment horizontal="center" vertical="center" wrapText="1"/>
    </xf>
    <xf numFmtId="164" fontId="11" fillId="12" borderId="12" xfId="3" applyNumberFormat="1" applyFont="1" applyFill="1" applyBorder="1" applyAlignment="1" applyProtection="1">
      <alignment horizontal="center" vertical="center" wrapText="1"/>
    </xf>
    <xf numFmtId="164" fontId="11" fillId="12" borderId="13" xfId="3" applyNumberFormat="1" applyFont="1" applyFill="1" applyBorder="1" applyAlignment="1" applyProtection="1">
      <alignment horizontal="center" vertical="center" wrapText="1"/>
    </xf>
    <xf numFmtId="164" fontId="11" fillId="12" borderId="15" xfId="3" applyNumberFormat="1" applyFont="1" applyFill="1" applyBorder="1" applyAlignment="1" applyProtection="1">
      <alignment horizontal="center" vertical="center" wrapText="1"/>
    </xf>
    <xf numFmtId="166" fontId="11" fillId="0" borderId="0" xfId="1" applyNumberFormat="1" applyFont="1" applyBorder="1" applyAlignment="1" applyProtection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4" fillId="8" borderId="4" xfId="0" applyFont="1" applyFill="1" applyBorder="1" applyAlignment="1">
      <alignment horizontal="left" vertical="center"/>
    </xf>
    <xf numFmtId="164" fontId="11" fillId="0" borderId="0" xfId="3" applyNumberFormat="1" applyFont="1" applyBorder="1" applyAlignment="1" applyProtection="1">
      <alignment horizontal="center" vertical="center"/>
    </xf>
    <xf numFmtId="0" fontId="16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166" fontId="11" fillId="3" borderId="13" xfId="1" applyNumberFormat="1" applyFont="1" applyFill="1" applyBorder="1" applyAlignment="1" applyProtection="1">
      <alignment horizontal="center" vertical="center" wrapText="1"/>
    </xf>
    <xf numFmtId="166" fontId="11" fillId="3" borderId="14" xfId="1" applyNumberFormat="1" applyFont="1" applyFill="1" applyBorder="1" applyAlignment="1" applyProtection="1">
      <alignment horizontal="center" vertical="center" wrapText="1"/>
    </xf>
    <xf numFmtId="164" fontId="11" fillId="3" borderId="13" xfId="3" applyNumberFormat="1" applyFont="1" applyFill="1" applyBorder="1" applyAlignment="1" applyProtection="1">
      <alignment horizontal="center" vertical="center" wrapText="1"/>
    </xf>
    <xf numFmtId="164" fontId="11" fillId="3" borderId="15" xfId="3" applyNumberFormat="1" applyFont="1" applyFill="1" applyBorder="1" applyAlignment="1" applyProtection="1">
      <alignment horizontal="center" vertical="center" wrapText="1"/>
    </xf>
    <xf numFmtId="164" fontId="11" fillId="3" borderId="10" xfId="3" applyNumberFormat="1" applyFont="1" applyFill="1" applyBorder="1" applyAlignment="1" applyProtection="1">
      <alignment horizontal="center" vertical="center" wrapText="1"/>
    </xf>
    <xf numFmtId="164" fontId="11" fillId="3" borderId="11" xfId="3" applyNumberFormat="1" applyFont="1" applyFill="1" applyBorder="1" applyAlignment="1" applyProtection="1">
      <alignment horizontal="center" vertical="center" wrapText="1"/>
    </xf>
    <xf numFmtId="164" fontId="11" fillId="3" borderId="12" xfId="3" applyNumberFormat="1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/>
    </xf>
    <xf numFmtId="164" fontId="4" fillId="0" borderId="4" xfId="3" applyFont="1" applyFill="1" applyBorder="1" applyAlignment="1" applyProtection="1">
      <alignment horizontal="left" vertical="center" wrapText="1"/>
    </xf>
  </cellXfs>
  <cellStyles count="4">
    <cellStyle name="Millares" xfId="1" builtinId="3"/>
    <cellStyle name="Moneda" xfId="2" builtinId="4"/>
    <cellStyle name="Normal" xfId="0" builtinId="0"/>
    <cellStyle name="TableStyleLigh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66262</xdr:colOff>
      <xdr:row>0</xdr:row>
      <xdr:rowOff>37273</xdr:rowOff>
    </xdr:from>
    <xdr:to>
      <xdr:col>1</xdr:col>
      <xdr:colOff>953547</xdr:colOff>
      <xdr:row>3</xdr:row>
      <xdr:rowOff>223962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6812" y="37273"/>
          <a:ext cx="887285" cy="662939"/>
        </a:xfrm>
        <a:prstGeom prst="rect">
          <a:avLst/>
        </a:prstGeom>
      </xdr:spPr>
    </xdr:pic>
    <xdr:clientData/>
  </xdr:twoCellAnchor>
  <xdr:twoCellAnchor editAs="oneCell">
    <xdr:from>
      <xdr:col>3</xdr:col>
      <xdr:colOff>883227</xdr:colOff>
      <xdr:row>23</xdr:row>
      <xdr:rowOff>95251</xdr:rowOff>
    </xdr:from>
    <xdr:to>
      <xdr:col>4</xdr:col>
      <xdr:colOff>483177</xdr:colOff>
      <xdr:row>25</xdr:row>
      <xdr:rowOff>79953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8091" y="8520546"/>
          <a:ext cx="1314450" cy="72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294409</xdr:colOff>
      <xdr:row>23</xdr:row>
      <xdr:rowOff>242455</xdr:rowOff>
    </xdr:from>
    <xdr:to>
      <xdr:col>7</xdr:col>
      <xdr:colOff>951634</xdr:colOff>
      <xdr:row>24</xdr:row>
      <xdr:rowOff>371071</xdr:rowOff>
    </xdr:to>
    <xdr:pic>
      <xdr:nvPicPr>
        <xdr:cNvPr id="4" name="Imagen 3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7636" y="8667750"/>
          <a:ext cx="657225" cy="474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LAN%20DE%20ADQUISICIONES%202018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2"/>
  <sheetViews>
    <sheetView tabSelected="1" view="pageBreakPreview" topLeftCell="B12" zoomScale="110" zoomScaleNormal="110" zoomScaleSheetLayoutView="110" workbookViewId="0">
      <selection activeCell="F12" sqref="F12:F13"/>
    </sheetView>
  </sheetViews>
  <sheetFormatPr baseColWidth="10" defaultColWidth="11.42578125" defaultRowHeight="11.25" x14ac:dyDescent="0.2"/>
  <cols>
    <col min="1" max="1" width="8.85546875" style="8" customWidth="1"/>
    <col min="2" max="2" width="17.85546875" style="8" customWidth="1"/>
    <col min="3" max="3" width="27" style="8" customWidth="1"/>
    <col min="4" max="4" width="25.7109375" style="8" customWidth="1"/>
    <col min="5" max="5" width="18.28515625" style="8" customWidth="1"/>
    <col min="6" max="6" width="14.28515625" style="8" customWidth="1"/>
    <col min="7" max="7" width="15.42578125" style="8" customWidth="1"/>
    <col min="8" max="8" width="16" style="8" customWidth="1"/>
    <col min="9" max="9" width="14.42578125" style="8" customWidth="1"/>
    <col min="10" max="10" width="14.28515625" style="8" customWidth="1"/>
    <col min="11" max="11" width="15.7109375" style="8" hidden="1" customWidth="1"/>
    <col min="12" max="12" width="15.28515625" style="8" hidden="1" customWidth="1"/>
    <col min="13" max="13" width="0" style="8" hidden="1" customWidth="1"/>
    <col min="14" max="14" width="15" style="8" hidden="1" customWidth="1"/>
    <col min="15" max="18" width="0" style="8" hidden="1" customWidth="1"/>
    <col min="19" max="16384" width="11.42578125" style="8"/>
  </cols>
  <sheetData>
    <row r="1" spans="1:18" s="3" customFormat="1" ht="12.75" customHeight="1" x14ac:dyDescent="0.25">
      <c r="A1" s="1"/>
      <c r="B1" s="2"/>
      <c r="C1" s="2"/>
      <c r="D1" s="92" t="s">
        <v>0</v>
      </c>
      <c r="E1" s="93"/>
      <c r="F1" s="93"/>
      <c r="G1" s="93"/>
      <c r="H1" s="94"/>
      <c r="I1" s="101" t="s">
        <v>1</v>
      </c>
      <c r="J1" s="101"/>
    </row>
    <row r="2" spans="1:18" s="3" customFormat="1" ht="12.75" customHeight="1" x14ac:dyDescent="0.25">
      <c r="A2" s="4"/>
      <c r="B2" s="5"/>
      <c r="C2" s="5"/>
      <c r="D2" s="95"/>
      <c r="E2" s="96"/>
      <c r="F2" s="96"/>
      <c r="G2" s="96"/>
      <c r="H2" s="97"/>
      <c r="I2" s="101" t="s">
        <v>2</v>
      </c>
      <c r="J2" s="101"/>
    </row>
    <row r="3" spans="1:18" s="3" customFormat="1" ht="12" customHeight="1" x14ac:dyDescent="0.25">
      <c r="A3" s="4"/>
      <c r="B3" s="5"/>
      <c r="C3" s="5"/>
      <c r="D3" s="95"/>
      <c r="E3" s="96"/>
      <c r="F3" s="96"/>
      <c r="G3" s="96"/>
      <c r="H3" s="97"/>
      <c r="I3" s="102" t="s">
        <v>3</v>
      </c>
      <c r="J3" s="102"/>
    </row>
    <row r="4" spans="1:18" s="3" customFormat="1" ht="22.5" customHeight="1" x14ac:dyDescent="0.25">
      <c r="A4" s="6"/>
      <c r="B4" s="7"/>
      <c r="C4" s="7"/>
      <c r="D4" s="98"/>
      <c r="E4" s="99"/>
      <c r="F4" s="99"/>
      <c r="G4" s="99"/>
      <c r="H4" s="100"/>
      <c r="I4" s="102" t="s">
        <v>4</v>
      </c>
      <c r="J4" s="102"/>
    </row>
    <row r="5" spans="1:18" ht="12.75" customHeight="1" x14ac:dyDescent="0.2">
      <c r="A5" s="84" t="s">
        <v>5</v>
      </c>
      <c r="B5" s="84"/>
      <c r="C5" s="89" t="s">
        <v>6</v>
      </c>
      <c r="D5" s="90"/>
      <c r="E5" s="90"/>
      <c r="F5" s="90"/>
      <c r="G5" s="90"/>
      <c r="H5" s="90"/>
      <c r="I5" s="90"/>
      <c r="J5" s="91"/>
    </row>
    <row r="6" spans="1:18" ht="11.25" customHeight="1" x14ac:dyDescent="0.2">
      <c r="A6" s="84" t="s">
        <v>7</v>
      </c>
      <c r="B6" s="84"/>
      <c r="C6" s="85" t="s">
        <v>8</v>
      </c>
      <c r="D6" s="86"/>
      <c r="E6" s="86"/>
      <c r="F6" s="86"/>
      <c r="G6" s="86"/>
      <c r="H6" s="86"/>
      <c r="I6" s="86"/>
      <c r="J6" s="87"/>
    </row>
    <row r="7" spans="1:18" ht="12.75" customHeight="1" x14ac:dyDescent="0.2">
      <c r="A7" s="88" t="s">
        <v>9</v>
      </c>
      <c r="B7" s="88"/>
      <c r="C7" s="74" t="s">
        <v>10</v>
      </c>
      <c r="D7" s="75"/>
      <c r="E7" s="75"/>
      <c r="F7" s="75"/>
      <c r="G7" s="75"/>
      <c r="H7" s="75"/>
      <c r="I7" s="75"/>
      <c r="J7" s="76"/>
    </row>
    <row r="8" spans="1:18" ht="12.75" customHeight="1" x14ac:dyDescent="0.2">
      <c r="A8" s="88" t="s">
        <v>11</v>
      </c>
      <c r="B8" s="88"/>
      <c r="C8" s="74" t="s">
        <v>12</v>
      </c>
      <c r="D8" s="75"/>
      <c r="E8" s="75"/>
      <c r="F8" s="75"/>
      <c r="G8" s="75"/>
      <c r="H8" s="75"/>
      <c r="I8" s="75"/>
      <c r="J8" s="76"/>
    </row>
    <row r="9" spans="1:18" ht="12" customHeight="1" x14ac:dyDescent="0.2">
      <c r="A9" s="74" t="s">
        <v>13</v>
      </c>
      <c r="B9" s="75"/>
      <c r="C9" s="74" t="s">
        <v>14</v>
      </c>
      <c r="D9" s="75"/>
      <c r="E9" s="75"/>
      <c r="F9" s="75"/>
      <c r="G9" s="75"/>
      <c r="H9" s="75"/>
      <c r="I9" s="75"/>
      <c r="J9" s="76"/>
    </row>
    <row r="10" spans="1:18" ht="12" customHeight="1" x14ac:dyDescent="0.2">
      <c r="A10" s="74"/>
      <c r="B10" s="75"/>
      <c r="C10" s="75"/>
      <c r="D10" s="75"/>
      <c r="E10" s="75"/>
      <c r="F10" s="75"/>
      <c r="G10" s="75"/>
      <c r="H10" s="75"/>
      <c r="I10" s="75"/>
      <c r="J10" s="76"/>
    </row>
    <row r="11" spans="1:18" ht="12.75" hidden="1" x14ac:dyDescent="0.2">
      <c r="A11" s="9"/>
      <c r="B11" s="10"/>
      <c r="C11" s="11"/>
      <c r="D11" s="11"/>
      <c r="E11" s="12"/>
      <c r="F11" s="12"/>
    </row>
    <row r="12" spans="1:18" ht="23.25" customHeight="1" x14ac:dyDescent="0.2">
      <c r="A12" s="77" t="s">
        <v>13</v>
      </c>
      <c r="B12" s="77" t="s">
        <v>15</v>
      </c>
      <c r="C12" s="77" t="s">
        <v>16</v>
      </c>
      <c r="D12" s="77" t="s">
        <v>17</v>
      </c>
      <c r="E12" s="77" t="s">
        <v>18</v>
      </c>
      <c r="F12" s="77" t="s">
        <v>19</v>
      </c>
      <c r="G12" s="81" t="s">
        <v>55</v>
      </c>
      <c r="H12" s="82"/>
      <c r="I12" s="83"/>
      <c r="J12" s="79" t="s">
        <v>20</v>
      </c>
      <c r="K12" s="47" t="s">
        <v>57</v>
      </c>
      <c r="L12" s="48"/>
      <c r="M12" s="49"/>
      <c r="N12" s="50" t="s">
        <v>20</v>
      </c>
      <c r="O12" s="52" t="s">
        <v>58</v>
      </c>
      <c r="P12" s="53"/>
      <c r="Q12" s="54"/>
      <c r="R12" s="55" t="s">
        <v>20</v>
      </c>
    </row>
    <row r="13" spans="1:18" ht="33.75" x14ac:dyDescent="0.2">
      <c r="A13" s="78"/>
      <c r="B13" s="78"/>
      <c r="C13" s="78"/>
      <c r="D13" s="78"/>
      <c r="E13" s="78"/>
      <c r="F13" s="78"/>
      <c r="G13" s="13" t="s">
        <v>21</v>
      </c>
      <c r="H13" s="13" t="s">
        <v>22</v>
      </c>
      <c r="I13" s="14" t="s">
        <v>23</v>
      </c>
      <c r="J13" s="80"/>
      <c r="K13" s="41" t="s">
        <v>21</v>
      </c>
      <c r="L13" s="41" t="s">
        <v>22</v>
      </c>
      <c r="M13" s="42" t="s">
        <v>23</v>
      </c>
      <c r="N13" s="51"/>
      <c r="O13" s="43" t="s">
        <v>21</v>
      </c>
      <c r="P13" s="43" t="s">
        <v>22</v>
      </c>
      <c r="Q13" s="44" t="s">
        <v>23</v>
      </c>
      <c r="R13" s="56"/>
    </row>
    <row r="14" spans="1:18" ht="71.099999999999994" customHeight="1" x14ac:dyDescent="0.2">
      <c r="A14" s="63" t="s">
        <v>14</v>
      </c>
      <c r="B14" s="66" t="s">
        <v>59</v>
      </c>
      <c r="C14" s="15" t="s">
        <v>24</v>
      </c>
      <c r="D14" s="15" t="s">
        <v>25</v>
      </c>
      <c r="E14" s="16" t="s">
        <v>26</v>
      </c>
      <c r="F14" s="17" t="s">
        <v>27</v>
      </c>
      <c r="G14" s="18">
        <f>226005000-4830000</f>
        <v>221175000</v>
      </c>
      <c r="H14" s="19">
        <v>0</v>
      </c>
      <c r="I14" s="19">
        <v>0</v>
      </c>
      <c r="J14" s="20">
        <f>+G14+H14+I14</f>
        <v>221175000</v>
      </c>
      <c r="K14" s="18">
        <f>226005000-4830000</f>
        <v>221175000</v>
      </c>
      <c r="L14" s="19">
        <v>0</v>
      </c>
      <c r="M14" s="19">
        <v>0</v>
      </c>
      <c r="N14" s="20">
        <f>+K14+L14+M14</f>
        <v>221175000</v>
      </c>
      <c r="O14" s="18">
        <f>K14-G14</f>
        <v>0</v>
      </c>
      <c r="P14" s="19">
        <f>L14-H14</f>
        <v>0</v>
      </c>
      <c r="Q14" s="19">
        <f>M14-I14</f>
        <v>0</v>
      </c>
      <c r="R14" s="20">
        <f>+O14+P14+Q14</f>
        <v>0</v>
      </c>
    </row>
    <row r="15" spans="1:18" ht="72" customHeight="1" x14ac:dyDescent="0.2">
      <c r="A15" s="64"/>
      <c r="B15" s="66"/>
      <c r="C15" s="21" t="s">
        <v>28</v>
      </c>
      <c r="D15" s="21" t="s">
        <v>29</v>
      </c>
      <c r="E15" s="22" t="s">
        <v>30</v>
      </c>
      <c r="F15" s="17" t="s">
        <v>31</v>
      </c>
      <c r="G15" s="23">
        <f>334660000+170000</f>
        <v>334830000</v>
      </c>
      <c r="H15" s="24">
        <v>0</v>
      </c>
      <c r="I15" s="24">
        <v>0</v>
      </c>
      <c r="J15" s="24">
        <f>+G15+H15+I15</f>
        <v>334830000</v>
      </c>
      <c r="K15" s="23">
        <f>334660000-4830000</f>
        <v>329830000</v>
      </c>
      <c r="L15" s="24">
        <v>0</v>
      </c>
      <c r="M15" s="24">
        <v>0</v>
      </c>
      <c r="N15" s="24">
        <f>+K15+L15+M15</f>
        <v>329830000</v>
      </c>
      <c r="O15" s="18">
        <f t="shared" ref="O15:Q16" si="0">K15-G15</f>
        <v>-5000000</v>
      </c>
      <c r="P15" s="19">
        <f t="shared" si="0"/>
        <v>0</v>
      </c>
      <c r="Q15" s="19">
        <f t="shared" si="0"/>
        <v>0</v>
      </c>
      <c r="R15" s="24">
        <f>+O15+P15+Q15</f>
        <v>-5000000</v>
      </c>
    </row>
    <row r="16" spans="1:18" ht="54.95" customHeight="1" x14ac:dyDescent="0.2">
      <c r="A16" s="64"/>
      <c r="B16" s="66"/>
      <c r="C16" s="21" t="s">
        <v>32</v>
      </c>
      <c r="D16" s="21" t="s">
        <v>32</v>
      </c>
      <c r="E16" s="17" t="s">
        <v>33</v>
      </c>
      <c r="F16" s="17" t="s">
        <v>34</v>
      </c>
      <c r="G16" s="23">
        <f>115705000+16300000</f>
        <v>132005000</v>
      </c>
      <c r="H16" s="24">
        <v>0</v>
      </c>
      <c r="I16" s="24">
        <v>0</v>
      </c>
      <c r="J16" s="24">
        <f>+G16+H16+I16</f>
        <v>132005000</v>
      </c>
      <c r="K16" s="23">
        <f>115705000+16300000</f>
        <v>132005000</v>
      </c>
      <c r="L16" s="24">
        <v>0</v>
      </c>
      <c r="M16" s="24">
        <v>0</v>
      </c>
      <c r="N16" s="24">
        <f>+K16+L16+M16</f>
        <v>132005000</v>
      </c>
      <c r="O16" s="18">
        <f t="shared" si="0"/>
        <v>0</v>
      </c>
      <c r="P16" s="19">
        <f t="shared" si="0"/>
        <v>0</v>
      </c>
      <c r="Q16" s="19">
        <f t="shared" si="0"/>
        <v>0</v>
      </c>
      <c r="R16" s="24">
        <f>+O16+P16+Q16</f>
        <v>0</v>
      </c>
    </row>
    <row r="17" spans="1:18" x14ac:dyDescent="0.2">
      <c r="A17" s="64"/>
      <c r="B17" s="67" t="s">
        <v>62</v>
      </c>
      <c r="C17" s="68"/>
      <c r="D17" s="68"/>
      <c r="E17" s="68"/>
      <c r="F17" s="68"/>
      <c r="G17" s="25">
        <f>SUM(G14:G16)</f>
        <v>688010000</v>
      </c>
      <c r="H17" s="25">
        <f t="shared" ref="H17:J17" si="1">SUM(H14:H16)</f>
        <v>0</v>
      </c>
      <c r="I17" s="25">
        <f t="shared" si="1"/>
        <v>0</v>
      </c>
      <c r="J17" s="25">
        <f t="shared" si="1"/>
        <v>688010000</v>
      </c>
      <c r="K17" s="25">
        <f>SUM(K14:K16)</f>
        <v>683010000</v>
      </c>
      <c r="L17" s="25">
        <f t="shared" ref="L17:N17" si="2">SUM(L14:L16)</f>
        <v>0</v>
      </c>
      <c r="M17" s="25">
        <f t="shared" si="2"/>
        <v>0</v>
      </c>
      <c r="N17" s="25">
        <f t="shared" si="2"/>
        <v>683010000</v>
      </c>
      <c r="O17" s="25">
        <f>SUM(O14:O16)</f>
        <v>-5000000</v>
      </c>
      <c r="P17" s="25">
        <f t="shared" ref="P17:R17" si="3">SUM(P14:P16)</f>
        <v>0</v>
      </c>
      <c r="Q17" s="25">
        <f t="shared" si="3"/>
        <v>0</v>
      </c>
      <c r="R17" s="25">
        <f t="shared" si="3"/>
        <v>-5000000</v>
      </c>
    </row>
    <row r="18" spans="1:18" ht="54.6" customHeight="1" x14ac:dyDescent="0.2">
      <c r="A18" s="64"/>
      <c r="B18" s="69" t="s">
        <v>60</v>
      </c>
      <c r="C18" s="21" t="s">
        <v>35</v>
      </c>
      <c r="D18" s="21" t="s">
        <v>35</v>
      </c>
      <c r="E18" s="26" t="s">
        <v>36</v>
      </c>
      <c r="F18" s="17" t="s">
        <v>37</v>
      </c>
      <c r="G18" s="27">
        <v>296190000</v>
      </c>
      <c r="H18" s="28">
        <v>400000000</v>
      </c>
      <c r="I18" s="24">
        <v>0</v>
      </c>
      <c r="J18" s="24">
        <f>+G18+H18+I18</f>
        <v>696190000</v>
      </c>
      <c r="K18" s="27">
        <v>296190000</v>
      </c>
      <c r="L18" s="28">
        <v>400000000</v>
      </c>
      <c r="M18" s="24">
        <v>0</v>
      </c>
      <c r="N18" s="24">
        <f>+K18+L18+M18</f>
        <v>696190000</v>
      </c>
      <c r="O18" s="27">
        <f>K18-G18</f>
        <v>0</v>
      </c>
      <c r="P18" s="28">
        <f>L18-H18</f>
        <v>0</v>
      </c>
      <c r="Q18" s="24">
        <f>M18-I18</f>
        <v>0</v>
      </c>
      <c r="R18" s="24">
        <f>+O18+P18+Q18</f>
        <v>0</v>
      </c>
    </row>
    <row r="19" spans="1:18" ht="87.95" customHeight="1" x14ac:dyDescent="0.2">
      <c r="A19" s="64"/>
      <c r="B19" s="70"/>
      <c r="C19" s="21" t="s">
        <v>38</v>
      </c>
      <c r="D19" s="29" t="s">
        <v>38</v>
      </c>
      <c r="E19" s="17" t="s">
        <v>39</v>
      </c>
      <c r="F19" s="17" t="s">
        <v>40</v>
      </c>
      <c r="G19" s="23">
        <f>444780000-3640000</f>
        <v>441140000</v>
      </c>
      <c r="H19" s="30"/>
      <c r="I19" s="30">
        <v>0</v>
      </c>
      <c r="J19" s="24">
        <f>+G19+H19+I19</f>
        <v>441140000</v>
      </c>
      <c r="K19" s="23">
        <f>444780000-3640000</f>
        <v>441140000</v>
      </c>
      <c r="L19" s="30"/>
      <c r="M19" s="30">
        <v>0</v>
      </c>
      <c r="N19" s="24">
        <f>+K19+L19+M19</f>
        <v>441140000</v>
      </c>
      <c r="O19" s="27">
        <f t="shared" ref="O19:Q21" si="4">K19-G19</f>
        <v>0</v>
      </c>
      <c r="P19" s="28">
        <f t="shared" si="4"/>
        <v>0</v>
      </c>
      <c r="Q19" s="24">
        <f t="shared" si="4"/>
        <v>0</v>
      </c>
      <c r="R19" s="24">
        <f>+O19+P19+Q19</f>
        <v>0</v>
      </c>
    </row>
    <row r="20" spans="1:18" ht="45.75" customHeight="1" x14ac:dyDescent="0.2">
      <c r="A20" s="64"/>
      <c r="B20" s="70"/>
      <c r="C20" s="15" t="s">
        <v>41</v>
      </c>
      <c r="D20" s="15" t="s">
        <v>41</v>
      </c>
      <c r="E20" s="16" t="s">
        <v>42</v>
      </c>
      <c r="F20" s="17" t="s">
        <v>43</v>
      </c>
      <c r="G20" s="18">
        <f>343834989-3000000-5000000</f>
        <v>335834989</v>
      </c>
      <c r="H20" s="19">
        <v>0</v>
      </c>
      <c r="I20" s="19">
        <v>0</v>
      </c>
      <c r="J20" s="20">
        <f>+G20+H20+I20</f>
        <v>335834989</v>
      </c>
      <c r="K20" s="18">
        <f>343834989-3000000</f>
        <v>340834989</v>
      </c>
      <c r="L20" s="19">
        <v>0</v>
      </c>
      <c r="M20" s="19">
        <v>0</v>
      </c>
      <c r="N20" s="20">
        <f>+K20+L20+M20</f>
        <v>340834989</v>
      </c>
      <c r="O20" s="27">
        <f t="shared" si="4"/>
        <v>5000000</v>
      </c>
      <c r="P20" s="28">
        <f t="shared" si="4"/>
        <v>0</v>
      </c>
      <c r="Q20" s="24">
        <f t="shared" si="4"/>
        <v>0</v>
      </c>
      <c r="R20" s="20">
        <f>+O20+P20+Q20</f>
        <v>5000000</v>
      </c>
    </row>
    <row r="21" spans="1:18" ht="42.75" customHeight="1" x14ac:dyDescent="0.2">
      <c r="A21" s="64"/>
      <c r="B21" s="70"/>
      <c r="C21" s="21" t="s">
        <v>44</v>
      </c>
      <c r="D21" s="21" t="s">
        <v>44</v>
      </c>
      <c r="E21" s="17" t="s">
        <v>45</v>
      </c>
      <c r="F21" s="17" t="s">
        <v>46</v>
      </c>
      <c r="G21" s="23">
        <v>460730000</v>
      </c>
      <c r="H21" s="24">
        <v>0</v>
      </c>
      <c r="I21" s="24">
        <v>11648000</v>
      </c>
      <c r="J21" s="24">
        <f>+G21+H21+I21</f>
        <v>472378000</v>
      </c>
      <c r="K21" s="23">
        <v>460730000</v>
      </c>
      <c r="L21" s="24">
        <v>0</v>
      </c>
      <c r="M21" s="24">
        <v>11648000</v>
      </c>
      <c r="N21" s="24">
        <f>+K21+L21+M21</f>
        <v>472378000</v>
      </c>
      <c r="O21" s="27">
        <f t="shared" si="4"/>
        <v>0</v>
      </c>
      <c r="P21" s="28">
        <f t="shared" si="4"/>
        <v>0</v>
      </c>
      <c r="Q21" s="24">
        <f t="shared" si="4"/>
        <v>0</v>
      </c>
      <c r="R21" s="24">
        <f>+O21+P21+Q21</f>
        <v>0</v>
      </c>
    </row>
    <row r="22" spans="1:18" x14ac:dyDescent="0.2">
      <c r="A22" s="65"/>
      <c r="B22" s="71" t="s">
        <v>61</v>
      </c>
      <c r="C22" s="72"/>
      <c r="D22" s="72"/>
      <c r="E22" s="72"/>
      <c r="F22" s="73"/>
      <c r="G22" s="31">
        <f>SUM(G18:G21)</f>
        <v>1533894989</v>
      </c>
      <c r="H22" s="31">
        <f t="shared" ref="H22:J22" si="5">SUM(H18:H21)</f>
        <v>400000000</v>
      </c>
      <c r="I22" s="31">
        <f t="shared" si="5"/>
        <v>11648000</v>
      </c>
      <c r="J22" s="31">
        <f t="shared" si="5"/>
        <v>1945542989</v>
      </c>
      <c r="K22" s="45">
        <f>SUM(K18:K21)</f>
        <v>1538894989</v>
      </c>
      <c r="L22" s="45">
        <f t="shared" ref="L22:N22" si="6">SUM(L18:L21)</f>
        <v>400000000</v>
      </c>
      <c r="M22" s="45">
        <f t="shared" si="6"/>
        <v>11648000</v>
      </c>
      <c r="N22" s="45">
        <f t="shared" si="6"/>
        <v>1950542989</v>
      </c>
      <c r="O22" s="45">
        <f>SUM(O18:O21)</f>
        <v>5000000</v>
      </c>
      <c r="P22" s="45">
        <f t="shared" ref="P22:R22" si="7">SUM(P18:P21)</f>
        <v>0</v>
      </c>
      <c r="Q22" s="45">
        <f t="shared" si="7"/>
        <v>0</v>
      </c>
      <c r="R22" s="45">
        <f t="shared" si="7"/>
        <v>5000000</v>
      </c>
    </row>
    <row r="23" spans="1:18" ht="20.100000000000001" customHeight="1" x14ac:dyDescent="0.2">
      <c r="A23" s="59" t="s">
        <v>47</v>
      </c>
      <c r="B23" s="59"/>
      <c r="C23" s="59"/>
      <c r="D23" s="59"/>
      <c r="E23" s="59"/>
      <c r="F23" s="59"/>
      <c r="G23" s="32">
        <f t="shared" ref="G23:J23" si="8">G17+G22</f>
        <v>2221904989</v>
      </c>
      <c r="H23" s="32">
        <f t="shared" si="8"/>
        <v>400000000</v>
      </c>
      <c r="I23" s="32">
        <f t="shared" si="8"/>
        <v>11648000</v>
      </c>
      <c r="J23" s="32">
        <f t="shared" si="8"/>
        <v>2633552989</v>
      </c>
      <c r="K23" s="46">
        <f>K17+K22</f>
        <v>2221904989</v>
      </c>
      <c r="L23" s="46">
        <f>L17+L22</f>
        <v>400000000</v>
      </c>
      <c r="M23" s="46">
        <f>M17+M22</f>
        <v>11648000</v>
      </c>
      <c r="N23" s="46">
        <f>N17+N22</f>
        <v>2633552989</v>
      </c>
    </row>
    <row r="24" spans="1:18" ht="27" customHeight="1" x14ac:dyDescent="0.2">
      <c r="A24" s="33"/>
      <c r="B24" s="33"/>
      <c r="C24" s="33"/>
      <c r="D24" s="33"/>
      <c r="E24" s="33"/>
      <c r="F24" s="33"/>
      <c r="G24" s="34"/>
      <c r="H24" s="33"/>
      <c r="I24" s="33"/>
      <c r="J24" s="35"/>
    </row>
    <row r="25" spans="1:18" ht="30.75" customHeight="1" x14ac:dyDescent="0.2">
      <c r="A25" s="36"/>
      <c r="B25" s="36"/>
      <c r="C25" s="36"/>
      <c r="D25" s="36"/>
      <c r="E25" s="36"/>
      <c r="F25" s="36"/>
      <c r="G25" s="37"/>
      <c r="H25" s="37"/>
      <c r="I25" s="37"/>
      <c r="J25" s="37"/>
    </row>
    <row r="26" spans="1:18" ht="20.25" customHeight="1" x14ac:dyDescent="0.2">
      <c r="A26" s="57" t="s">
        <v>48</v>
      </c>
      <c r="B26" s="57"/>
      <c r="C26" s="38"/>
      <c r="D26" s="57" t="s">
        <v>49</v>
      </c>
      <c r="E26" s="57"/>
      <c r="F26" s="60" t="s">
        <v>56</v>
      </c>
      <c r="G26" s="60"/>
      <c r="H26" s="60"/>
      <c r="I26" s="60"/>
      <c r="J26" s="60"/>
    </row>
    <row r="27" spans="1:18" s="40" customFormat="1" ht="27" customHeight="1" x14ac:dyDescent="0.25">
      <c r="A27" s="61" t="s">
        <v>50</v>
      </c>
      <c r="B27" s="61"/>
      <c r="C27" s="39"/>
      <c r="D27" s="58" t="s">
        <v>51</v>
      </c>
      <c r="E27" s="58"/>
      <c r="F27" s="62" t="s">
        <v>52</v>
      </c>
      <c r="G27" s="62"/>
      <c r="H27" s="62"/>
      <c r="I27" s="62"/>
      <c r="J27" s="62"/>
    </row>
    <row r="28" spans="1:18" ht="39.75" customHeight="1" x14ac:dyDescent="0.2"/>
    <row r="29" spans="1:18" ht="11.25" customHeight="1" x14ac:dyDescent="0.2">
      <c r="D29" s="57" t="s">
        <v>53</v>
      </c>
      <c r="E29" s="57"/>
    </row>
    <row r="30" spans="1:18" x14ac:dyDescent="0.2">
      <c r="D30" s="58" t="s">
        <v>54</v>
      </c>
      <c r="E30" s="58"/>
    </row>
    <row r="32" spans="1:18" ht="27" customHeight="1" x14ac:dyDescent="0.2"/>
  </sheetData>
  <mergeCells count="43">
    <mergeCell ref="A5:B5"/>
    <mergeCell ref="C5:J5"/>
    <mergeCell ref="D1:H4"/>
    <mergeCell ref="I1:J1"/>
    <mergeCell ref="I2:J2"/>
    <mergeCell ref="I3:J3"/>
    <mergeCell ref="I4:J4"/>
    <mergeCell ref="A6:B6"/>
    <mergeCell ref="C6:J6"/>
    <mergeCell ref="A7:B7"/>
    <mergeCell ref="C7:J7"/>
    <mergeCell ref="A8:B8"/>
    <mergeCell ref="C8:J8"/>
    <mergeCell ref="A9:B9"/>
    <mergeCell ref="C9:J9"/>
    <mergeCell ref="A10:B10"/>
    <mergeCell ref="C10:J10"/>
    <mergeCell ref="A12:A13"/>
    <mergeCell ref="B12:B13"/>
    <mergeCell ref="C12:C13"/>
    <mergeCell ref="D12:D13"/>
    <mergeCell ref="E12:E13"/>
    <mergeCell ref="F12:F13"/>
    <mergeCell ref="J12:J13"/>
    <mergeCell ref="G12:I12"/>
    <mergeCell ref="A14:A22"/>
    <mergeCell ref="B14:B16"/>
    <mergeCell ref="B17:F17"/>
    <mergeCell ref="B18:B21"/>
    <mergeCell ref="B22:F22"/>
    <mergeCell ref="D30:E30"/>
    <mergeCell ref="A23:F23"/>
    <mergeCell ref="A26:B26"/>
    <mergeCell ref="D26:E26"/>
    <mergeCell ref="F26:J26"/>
    <mergeCell ref="A27:B27"/>
    <mergeCell ref="D27:E27"/>
    <mergeCell ref="F27:J27"/>
    <mergeCell ref="K12:M12"/>
    <mergeCell ref="N12:N13"/>
    <mergeCell ref="O12:Q12"/>
    <mergeCell ref="R12:R13"/>
    <mergeCell ref="D29:E29"/>
  </mergeCells>
  <pageMargins left="0.98425196850393704" right="0.98425196850393704" top="0.98425196850393704" bottom="0.98425196850393704" header="0.51181102362204722" footer="0.51181102362204722"/>
  <pageSetup paperSize="41" scale="53" orientation="landscape" r:id="rId1"/>
  <headerFooter>
    <oddFooter>&amp;L&amp;9Elaboró: Oficina Asesora de Planeación&amp;C&amp;9 Versión: 3 ,  31 de JULIO  de 2020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Versión 3 año 2020-2 </vt:lpstr>
      <vt:lpstr>'Versión 3 año 2020-2 '!Área_de_impresión</vt:lpstr>
      <vt:lpstr>'Versión 3 año 2020-2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Idep_2</dc:creator>
  <cp:lastModifiedBy>Idep_2</cp:lastModifiedBy>
  <dcterms:created xsi:type="dcterms:W3CDTF">2020-07-15T12:20:48Z</dcterms:created>
  <dcterms:modified xsi:type="dcterms:W3CDTF">2020-08-05T16:20:48Z</dcterms:modified>
</cp:coreProperties>
</file>