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10 plan accion UNCSAB\"/>
    </mc:Choice>
  </mc:AlternateContent>
  <bookViews>
    <workbookView xWindow="-105" yWindow="-105" windowWidth="23250" windowHeight="12450" firstSheet="3" activeTab="3"/>
  </bookViews>
  <sheets>
    <sheet name="INVERSION PROYECTO 1039" sheetId="1" state="hidden" r:id="rId1"/>
    <sheet name=" FUNCIONAMIENTO V.14" sheetId="2" state="hidden" r:id="rId2"/>
    <sheet name="SEGPLAN2" sheetId="3" state="hidden" r:id="rId3"/>
    <sheet name="PP V10"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V10'!$A$1:$Y$95</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W15" i="16" l="1"/>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X15" i="16"/>
  <c r="U15" i="16"/>
  <c r="Q15" i="16"/>
  <c r="M15" i="16"/>
  <c r="U79" i="16"/>
  <c r="U80" i="16"/>
  <c r="U81" i="16"/>
  <c r="Q79" i="16"/>
  <c r="Q80" i="16"/>
  <c r="Q81" i="16"/>
  <c r="U64" i="16"/>
  <c r="U67" i="16"/>
  <c r="U68" i="16"/>
  <c r="Q64" i="16"/>
  <c r="Q67" i="16"/>
  <c r="Q68" i="16"/>
  <c r="Q13" i="16"/>
  <c r="U13" i="16"/>
  <c r="M41" i="16"/>
  <c r="M47" i="16"/>
  <c r="V40" i="16"/>
  <c r="Y66" i="16" l="1"/>
  <c r="Y65" i="16"/>
  <c r="Y73" i="16"/>
  <c r="Y15" i="16"/>
  <c r="V42" i="16"/>
  <c r="V41" i="16"/>
  <c r="W41" i="16"/>
  <c r="X41" i="16"/>
  <c r="U42" i="16"/>
  <c r="W47" i="16"/>
  <c r="X47" i="16"/>
  <c r="V47" i="16"/>
  <c r="U47" i="16"/>
  <c r="U48" i="16"/>
  <c r="U49" i="16"/>
  <c r="U50" i="16"/>
  <c r="U41" i="16"/>
  <c r="U43" i="16"/>
  <c r="U44" i="16"/>
  <c r="V19" i="16"/>
  <c r="Y41" i="16" l="1"/>
  <c r="Y47" i="16"/>
  <c r="V13" i="16"/>
  <c r="K54" i="16" l="1"/>
  <c r="J54" i="16"/>
  <c r="Q85" i="16" l="1"/>
  <c r="Q86" i="16"/>
  <c r="Q87" i="16"/>
  <c r="U85" i="16"/>
  <c r="U86" i="16"/>
  <c r="U87" i="16"/>
  <c r="Q44" i="16"/>
  <c r="Q43" i="16"/>
  <c r="U53" i="16"/>
  <c r="U52" i="16"/>
  <c r="X53" i="16"/>
  <c r="W53" i="16"/>
  <c r="V53" i="16"/>
  <c r="M53" i="16"/>
  <c r="X52" i="16"/>
  <c r="W52" i="16"/>
  <c r="V52" i="16"/>
  <c r="M52" i="16"/>
  <c r="V54" i="16" l="1"/>
  <c r="M54" i="16"/>
  <c r="W54" i="16"/>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R54" i="16" s="1"/>
  <c r="P51" i="16"/>
  <c r="P54" i="16" s="1"/>
  <c r="O51" i="16"/>
  <c r="O54" i="16" s="1"/>
  <c r="N51" i="16"/>
  <c r="N54" i="16" s="1"/>
  <c r="L51" i="16"/>
  <c r="L54" i="16" s="1"/>
  <c r="K51" i="16"/>
  <c r="T45" i="16"/>
  <c r="T55" i="16" s="1"/>
  <c r="S45" i="16"/>
  <c r="S55" i="16" s="1"/>
  <c r="R45" i="16"/>
  <c r="P45" i="16"/>
  <c r="P55" i="16" s="1"/>
  <c r="O45" i="16"/>
  <c r="N45" i="16"/>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Q17" i="16"/>
  <c r="U17" i="16"/>
  <c r="V17" i="16"/>
  <c r="W17" i="16"/>
  <c r="X17" i="16"/>
  <c r="X85" i="16"/>
  <c r="X86" i="16"/>
  <c r="X87" i="16"/>
  <c r="W85" i="16"/>
  <c r="W86" i="16"/>
  <c r="W87" i="16"/>
  <c r="V85" i="16"/>
  <c r="V86" i="16"/>
  <c r="V87"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6" i="16"/>
  <c r="V27" i="16"/>
  <c r="X20" i="16"/>
  <c r="X21" i="16"/>
  <c r="X22" i="16"/>
  <c r="W20" i="16"/>
  <c r="W21" i="16"/>
  <c r="W22" i="16"/>
  <c r="V20" i="16"/>
  <c r="V21" i="16"/>
  <c r="V22" i="16"/>
  <c r="W14" i="16"/>
  <c r="W16" i="16"/>
  <c r="W13" i="16"/>
  <c r="V14" i="16"/>
  <c r="V16" i="16"/>
  <c r="U14" i="16"/>
  <c r="U16" i="16"/>
  <c r="Q14" i="16"/>
  <c r="Q16" i="16"/>
  <c r="X14" i="16"/>
  <c r="X16" i="16"/>
  <c r="K55" i="16" l="1"/>
  <c r="R55" i="16"/>
  <c r="L55" i="16"/>
  <c r="N55" i="16"/>
  <c r="O55" i="16"/>
  <c r="K90" i="16"/>
  <c r="L90" i="16"/>
  <c r="P39" i="16"/>
  <c r="P62" i="16" s="1"/>
  <c r="Y54" i="16"/>
  <c r="N39" i="16"/>
  <c r="V18" i="16"/>
  <c r="Y85" i="16"/>
  <c r="S39" i="16"/>
  <c r="S62" i="16" s="1"/>
  <c r="T39" i="16"/>
  <c r="T62" i="16" s="1"/>
  <c r="Y68" i="16"/>
  <c r="Y35" i="16"/>
  <c r="Y81" i="16"/>
  <c r="Y48" i="16"/>
  <c r="Y72" i="16"/>
  <c r="Y37" i="16"/>
  <c r="R39" i="16"/>
  <c r="Y64" i="16"/>
  <c r="Y50" i="16"/>
  <c r="Y42" i="16"/>
  <c r="O39" i="16"/>
  <c r="Y57" i="16"/>
  <c r="R90" i="16"/>
  <c r="N90" i="16"/>
  <c r="Y20" i="16"/>
  <c r="Y44" i="16"/>
  <c r="Y43" i="16"/>
  <c r="Y58" i="16"/>
  <c r="Y75" i="16"/>
  <c r="Y74" i="16"/>
  <c r="Y87"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6"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62" i="16" l="1"/>
  <c r="R91" i="16" s="1"/>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V63" i="16"/>
  <c r="V69" i="16" s="1"/>
  <c r="V70" i="16" s="1"/>
  <c r="V56" i="16"/>
  <c r="V60" i="16" s="1"/>
  <c r="V61" i="16" s="1"/>
  <c r="U24" i="16"/>
  <c r="U28" i="16" s="1"/>
  <c r="X84" i="16"/>
  <c r="X88" i="16" s="1"/>
  <c r="X89" i="16" s="1"/>
  <c r="X78" i="16"/>
  <c r="X82" i="16" s="1"/>
  <c r="X83" i="16" s="1"/>
  <c r="X71" i="16"/>
  <c r="X76" i="16" s="1"/>
  <c r="X77" i="16" s="1"/>
  <c r="X63" i="16"/>
  <c r="X69" i="16" s="1"/>
  <c r="X70" i="16" s="1"/>
  <c r="X56" i="16"/>
  <c r="X60" i="16" s="1"/>
  <c r="X61" i="16" s="1"/>
  <c r="X46" i="16"/>
  <c r="X51" i="16" s="1"/>
  <c r="X54" i="16" s="1"/>
  <c r="X40" i="16"/>
  <c r="X45" i="16" s="1"/>
  <c r="X34" i="16"/>
  <c r="X38" i="16" s="1"/>
  <c r="X29" i="16"/>
  <c r="X33" i="16" s="1"/>
  <c r="X24" i="16"/>
  <c r="X28" i="16" s="1"/>
  <c r="X19" i="16"/>
  <c r="X23" i="16" s="1"/>
  <c r="X13" i="16"/>
  <c r="X18" i="16" s="1"/>
  <c r="W84" i="16"/>
  <c r="W88" i="16" s="1"/>
  <c r="W89" i="16" s="1"/>
  <c r="W78" i="16"/>
  <c r="W82" i="16" s="1"/>
  <c r="W83" i="16" s="1"/>
  <c r="W71" i="16"/>
  <c r="W76" i="16" s="1"/>
  <c r="W77" i="16" s="1"/>
  <c r="W63" i="16"/>
  <c r="W69" i="16" s="1"/>
  <c r="W70" i="16" s="1"/>
  <c r="W56" i="16"/>
  <c r="W60" i="16" s="1"/>
  <c r="W61" i="16" s="1"/>
  <c r="W46" i="16"/>
  <c r="W51" i="16" s="1"/>
  <c r="W40" i="16"/>
  <c r="W45" i="16" s="1"/>
  <c r="W34" i="16"/>
  <c r="W38" i="16" s="1"/>
  <c r="W29" i="16"/>
  <c r="W33" i="16" s="1"/>
  <c r="W24" i="16"/>
  <c r="W28" i="16" s="1"/>
  <c r="W19" i="16"/>
  <c r="W23" i="16" s="1"/>
  <c r="V84" i="16"/>
  <c r="V88" i="16" s="1"/>
  <c r="V89" i="16" s="1"/>
  <c r="V78" i="16"/>
  <c r="V82" i="16" s="1"/>
  <c r="V83" i="16" s="1"/>
  <c r="V71" i="16"/>
  <c r="V76" i="16" s="1"/>
  <c r="V77" i="16" s="1"/>
  <c r="V46" i="16"/>
  <c r="V51" i="16" s="1"/>
  <c r="V45" i="16"/>
  <c r="V34" i="16"/>
  <c r="V38" i="16" s="1"/>
  <c r="V29" i="16"/>
  <c r="V33" i="16" s="1"/>
  <c r="V24" i="16"/>
  <c r="V28" i="16" s="1"/>
  <c r="V23" i="16"/>
  <c r="U29" i="16"/>
  <c r="U33" i="16" s="1"/>
  <c r="U84" i="16"/>
  <c r="U88" i="16" s="1"/>
  <c r="U89" i="16" s="1"/>
  <c r="U78" i="16"/>
  <c r="U82" i="16" s="1"/>
  <c r="U83" i="16" s="1"/>
  <c r="U71" i="16"/>
  <c r="U76" i="16" s="1"/>
  <c r="U77" i="16" s="1"/>
  <c r="U63" i="16"/>
  <c r="U69" i="16" s="1"/>
  <c r="U70" i="16" s="1"/>
  <c r="U56" i="16"/>
  <c r="U60" i="16" s="1"/>
  <c r="U61" i="16" s="1"/>
  <c r="U46" i="16"/>
  <c r="U51" i="16" s="1"/>
  <c r="U54" i="16" s="1"/>
  <c r="U40" i="16"/>
  <c r="U45" i="16" s="1"/>
  <c r="U34" i="16"/>
  <c r="U38" i="16" s="1"/>
  <c r="U19" i="16"/>
  <c r="U23" i="16" s="1"/>
  <c r="U18" i="16"/>
  <c r="Q40" i="16"/>
  <c r="Q45" i="16" s="1"/>
  <c r="Q19" i="16"/>
  <c r="Q23" i="16" s="1"/>
  <c r="Q84" i="16"/>
  <c r="Q88" i="16" s="1"/>
  <c r="Q89" i="16" s="1"/>
  <c r="Q78" i="16"/>
  <c r="Q82" i="16" s="1"/>
  <c r="Q83" i="16" s="1"/>
  <c r="Q71" i="16"/>
  <c r="Q76" i="16" s="1"/>
  <c r="Q77" i="16" s="1"/>
  <c r="Q63" i="16"/>
  <c r="Q69" i="16" s="1"/>
  <c r="Q70" i="16" s="1"/>
  <c r="Q56" i="16"/>
  <c r="Q60" i="16" s="1"/>
  <c r="Q61" i="16" s="1"/>
  <c r="Q46" i="16"/>
  <c r="Q51" i="16" s="1"/>
  <c r="Q54" i="16" s="1"/>
  <c r="Q34" i="16"/>
  <c r="Q38" i="16" s="1"/>
  <c r="Q29" i="16"/>
  <c r="Q33" i="16" s="1"/>
  <c r="Q24" i="16"/>
  <c r="Q28" i="16" s="1"/>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Y64" i="3" l="1"/>
  <c r="AA53" i="3"/>
  <c r="AC74" i="2"/>
  <c r="AF74" i="2" s="1"/>
  <c r="AF24" i="2"/>
  <c r="AK24" i="2" s="1"/>
  <c r="X55" i="16"/>
  <c r="W55" i="16"/>
  <c r="W39" i="16"/>
  <c r="M55" i="16"/>
  <c r="AA132" i="3"/>
  <c r="AA90" i="3"/>
  <c r="V90" i="16"/>
  <c r="V39" i="16"/>
  <c r="M39" i="16"/>
  <c r="M90" i="16"/>
  <c r="K69" i="2"/>
  <c r="H36" i="6"/>
  <c r="I35" i="6"/>
  <c r="V55" i="16"/>
  <c r="X39" i="16"/>
  <c r="X90" i="16"/>
  <c r="G19" i="6"/>
  <c r="AU72" i="2"/>
  <c r="W90" i="16"/>
  <c r="G35" i="6"/>
  <c r="AA64" i="3"/>
  <c r="AC64" i="2"/>
  <c r="AF64" i="2" s="1"/>
  <c r="AL64" i="2" s="1"/>
  <c r="Z90" i="3"/>
  <c r="AR97" i="2"/>
  <c r="AL101" i="2"/>
  <c r="AC55" i="2"/>
  <c r="AF55" i="2" s="1"/>
  <c r="AU63" i="2"/>
  <c r="AA106" i="3"/>
  <c r="U55" i="16"/>
  <c r="AB90" i="3"/>
  <c r="AE49" i="1"/>
  <c r="C23" i="6"/>
  <c r="Z64" i="3"/>
  <c r="Q39" i="16"/>
  <c r="Q55" i="16"/>
  <c r="AB35" i="1"/>
  <c r="AG35" i="1" s="1"/>
  <c r="U39" i="16"/>
  <c r="Q90" i="16"/>
  <c r="U90" i="16"/>
  <c r="Y13" i="16"/>
  <c r="Y18" i="16" s="1"/>
  <c r="I22" i="6"/>
  <c r="AL85" i="2"/>
  <c r="AM85" i="2" s="1"/>
  <c r="AN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I36" i="6" s="1"/>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AC69" i="2" l="1"/>
  <c r="Y55" i="16"/>
  <c r="X62" i="16"/>
  <c r="X91" i="16" s="1"/>
  <c r="W62" i="16"/>
  <c r="W91" i="16" s="1"/>
  <c r="M62" i="16"/>
  <c r="M91" i="16" s="1"/>
  <c r="AQ18" i="2"/>
  <c r="AQ19" i="2" s="1"/>
  <c r="Y90" i="16"/>
  <c r="V62" i="16"/>
  <c r="V91" i="16" s="1"/>
  <c r="AF69" i="2"/>
  <c r="AI91" i="2"/>
  <c r="Y39" i="16"/>
  <c r="I23" i="6"/>
  <c r="Q62" i="16"/>
  <c r="Q91" i="16" s="1"/>
  <c r="U62" i="16"/>
  <c r="U91"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U15" i="2" s="1"/>
  <c r="AL102" i="2"/>
  <c r="AF103"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AR18" i="2" l="1"/>
  <c r="Y62" i="16"/>
  <c r="Y91"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<sst xmlns="http://schemas.openxmlformats.org/spreadsheetml/2006/main" count="2829" uniqueCount="729">
  <si>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</si>
  <si>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</si>
  <si>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</si>
  <si>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</si>
  <si>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</si>
  <si>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</si>
  <si>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</si>
  <si>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</si>
  <si>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</si>
  <si>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</si>
  <si>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</si>
  <si>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</si>
  <si>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</si>
  <si>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</si>
  <si>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</si>
  <si>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</si>
  <si>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</si>
  <si>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</si>
  <si>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</si>
  <si>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</si>
  <si>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</si>
  <si>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</si>
  <si>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</si>
  <si>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</si>
  <si>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</si>
  <si>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</si>
  <si>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</si>
  <si>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</si>
  <si>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</si>
  <si>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</si>
  <si>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</si>
  <si>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</si>
  <si>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</si>
  <si>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</si>
  <si>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</si>
  <si>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</si>
  <si>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</si>
  <si>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</si>
  <si>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</si>
  <si>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</si>
  <si>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</si>
  <si>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</si>
  <si>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</si>
  <si>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</si>
  <si>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</si>
  <si>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</si>
  <si>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</si>
  <si>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</si>
  <si>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</si>
  <si>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</si>
  <si>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</si>
  <si>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</si>
  <si>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</si>
  <si>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</si>
  <si>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</si>
  <si>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</si>
  <si>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</si>
  <si>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</si>
  <si>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</si>
  <si>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</si>
  <si>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</si>
  <si>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</si>
  <si>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</si>
  <si>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</si>
  <si>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</si>
  <si>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</si>
  <si>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</si>
  <si>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</si>
  <si>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</si>
  <si>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</si>
  <si>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</si>
  <si>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</si>
  <si>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</si>
  <si>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</si>
  <si>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</si>
  <si>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</si>
  <si>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</si>
  <si>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</si>
  <si>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</si>
  <si>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</si>
  <si>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</si>
  <si>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</si>
  <si>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</si>
  <si>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</si>
  <si>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</si>
  <si>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</si>
  <si>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</si>
  <si>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</si>
  <si>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</si>
  <si>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</si>
  <si>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</si>
  <si>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</si>
  <si>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</si>
  <si>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</si>
  <si>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</si>
  <si>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</si>
  <si>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</si>
  <si>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</si>
  <si>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</si>
  <si>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</si>
  <si>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</si>
  <si>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</si>
  <si>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</si>
  <si>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</si>
  <si>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</si>
  <si>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</si>
  <si>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</si>
  <si>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</si>
  <si>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</si>
  <si>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</si>
  <si>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</si>
  <si>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</si>
  <si>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</si>
  <si>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</si>
  <si>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</si>
  <si>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</si>
  <si>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</si>
  <si>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</si>
  <si>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</si>
  <si>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</si>
  <si>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</si>
  <si>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</si>
  <si>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</si>
  <si>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</si>
  <si>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</si>
  <si>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</si>
  <si>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</si>
  <si>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</si>
  <si>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</si>
  <si>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</si>
  <si>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</si>
  <si>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</si>
  <si>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</si>
  <si>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</si>
  <si>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</si>
  <si>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</si>
  <si>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</si>
  <si>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</si>
  <si>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</si>
  <si>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</si>
  <si>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</si>
  <si>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</si>
  <si>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</si>
  <si>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</si>
  <si>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</si>
  <si>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</si>
  <si>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</si>
  <si>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</si>
  <si>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</si>
  <si>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</si>
  <si>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</si>
  <si>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</si>
  <si>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</si>
  <si>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</si>
  <si>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</si>
  <si>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</si>
  <si>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</si>
  <si>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</si>
  <si>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</si>
  <si>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</si>
  <si>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</si>
  <si>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</si>
  <si>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</si>
  <si>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</si>
  <si>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</si>
  <si>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</si>
  <si>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</si>
  <si>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</si>
  <si>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</si>
  <si>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</si>
  <si>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</si>
  <si>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</si>
  <si>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</si>
  <si>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</si>
  <si>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</si>
  <si>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</si>
  <si>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</si>
  <si>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</si>
  <si>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</si>
  <si>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</si>
  <si>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</si>
  <si>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</si>
  <si>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</si>
  <si>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</si>
  <si>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</si>
  <si>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</si>
  <si>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</si>
  <si>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</si>
  <si>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</si>
  <si>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</si>
  <si>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</si>
  <si>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</si>
  <si>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</si>
  <si>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</si>
  <si>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</si>
  <si>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</si>
  <si>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</si>
  <si>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</si>
  <si>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</si>
  <si>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</si>
  <si>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</si>
  <si>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</si>
  <si>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</si>
  <si>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</si>
  <si>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</si>
  <si>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</si>
  <si>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</si>
  <si>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</si>
  <si>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</si>
  <si>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</si>
  <si>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</si>
  <si>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</si>
  <si>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</si>
  <si>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</si>
  <si>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</si>
  <si>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</si>
  <si>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</si>
  <si>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</si>
  <si>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</si>
  <si>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</si>
  <si>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</si>
  <si>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</si>
  <si>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</si>
  <si>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</si>
  <si>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</si>
  <si>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</si>
  <si>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</si>
  <si>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</si>
  <si>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</si>
  <si>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</si>
  <si>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</si>
  <si>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</si>
  <si>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</si>
  <si>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</si>
  <si>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</si>
  <si>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</si>
  <si>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</si>
  <si>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</si>
  <si>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</si>
  <si>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</si>
  <si>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</si>
  <si>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</si>
  <si>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</si>
  <si>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</si>
  <si>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</si>
  <si>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</si>
  <si>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</si>
  <si>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</si>
  <si>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</si>
  <si>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</si>
  <si>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</si>
  <si>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</si>
  <si>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</si>
  <si>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</si>
  <si>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</si>
  <si>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</si>
  <si>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</si>
  <si>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</si>
  <si>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</si>
  <si>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</si>
  <si>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</si>
  <si>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</si>
  <si>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</si>
  <si>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</si>
  <si>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</si>
  <si>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</si>
  <si>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</si>
  <si>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</si>
  <si>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</si>
  <si>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</si>
  <si>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</si>
  <si>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</si>
  <si>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</si>
  <si>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</si>
  <si>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</si>
  <si>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</si>
  <si>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</si>
  <si>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</si>
  <si>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</si>
  <si>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</si>
  <si>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</si>
  <si>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</si>
  <si>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</si>
  <si>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</si>
  <si>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</si>
  <si>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</si>
  <si>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</si>
  <si>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</si>
  <si>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</si>
  <si>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</si>
  <si>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</si>
  <si>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</si>
  <si>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</si>
  <si>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</si>
  <si>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</si>
  <si>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</si>
  <si>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</si>
  <si>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</si>
  <si>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</si>
  <si>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</si>
  <si>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</si>
  <si>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</si>
  <si>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</si>
  <si>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</si>
  <si>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</si>
  <si>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</si>
  <si>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</si>
  <si>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</si>
  <si>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</si>
  <si>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</si>
  <si>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</si>
  <si>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</si>
  <si>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</si>
  <si>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</si>
  <si>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</si>
  <si>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</si>
  <si>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</si>
  <si>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</si>
  <si>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</si>
  <si>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</si>
  <si>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</si>
  <si>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</si>
  <si>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</si>
  <si>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</si>
  <si>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</si>
  <si>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</si>
  <si>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</si>
  <si>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</si>
  <si>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</si>
  <si>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</si>
  <si>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</si>
  <si>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</si>
  <si>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</si>
  <si>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</si>
  <si>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</si>
  <si>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</si>
  <si>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</si>
  <si>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</si>
  <si>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</si>
  <si>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</si>
  <si>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</si>
  <si>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</si>
  <si>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</si>
  <si>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</si>
  <si>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</si>
  <si>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</si>
  <si>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</si>
  <si>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</si>
  <si>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</si>
  <si>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</si>
  <si>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</si>
  <si>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</si>
  <si>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</si>
  <si>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</si>
  <si>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</si>
  <si>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</si>
  <si>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</si>
  <si>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</si>
  <si>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</si>
  <si>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</si>
  <si>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</si>
  <si>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</si>
  <si>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</si>
  <si>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</si>
  <si>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</si>
  <si>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</si>
  <si>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</si>
  <si>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</si>
  <si>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</si>
  <si>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</si>
  <si>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</si>
  <si>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</si>
  <si>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</si>
  <si>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</si>
  <si>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</si>
  <si>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</si>
  <si>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</si>
  <si>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</si>
  <si>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</si>
  <si>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</si>
  <si>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</si>
  <si>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</si>
  <si>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</si>
  <si>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</si>
  <si>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</si>
  <si>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</si>
  <si>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</si>
  <si>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</si>
  <si>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</si>
  <si>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</si>
  <si>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</si>
  <si>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</si>
  <si>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</si>
  <si>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</si>
  <si>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</si>
  <si>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</si>
  <si>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</si>
  <si>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</si>
  <si>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</si>
  <si>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</si>
  <si>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</si>
  <si>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</si>
  <si>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</si>
  <si>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</si>
  <si>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</si>
  <si>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</si>
  <si>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</si>
  <si>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</si>
  <si>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</si>
  <si>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</si>
  <si>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</si>
  <si>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</si>
  <si>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</si>
  <si>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</si>
  <si>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</si>
  <si>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</si>
  <si>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</si>
  <si>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</si>
  <si>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</si>
  <si>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</si>
  <si>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</si>
  <si>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</si>
  <si>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</si>
  <si>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</si>
  <si>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</si>
  <si>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</si>
  <si>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</si>
  <si>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</si>
  <si>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</si>
  <si>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</si>
  <si>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</si>
  <si>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</si>
  <si>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</si>
  <si>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</si>
  <si>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</si>
  <si>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</si>
  <si>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</si>
  <si>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</si>
  <si>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</si>
  <si>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</si>
  <si>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</si>
  <si>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</si>
  <si>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</si>
  <si>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</si>
  <si>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</si>
  <si>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</si>
  <si>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</si>
  <si>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</si>
  <si>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</si>
  <si>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</si>
  <si>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</si>
  <si>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</si>
  <si>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</si>
  <si>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</si>
  <si>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</si>
  <si>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</si>
  <si>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</si>
  <si>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</si>
  <si>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</si>
  <si>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</si>
  <si>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</si>
  <si>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</si>
  <si>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</si>
  <si>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</si>
  <si>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</si>
  <si>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</si>
  <si>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</si>
  <si>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</si>
  <si>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</si>
  <si>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</si>
  <si>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</si>
  <si>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</si>
  <si>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</si>
  <si>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</si>
  <si>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</si>
  <si>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</si>
  <si>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</si>
  <si>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</si>
  <si>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</si>
  <si>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</si>
  <si>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</si>
  <si>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</si>
  <si>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</si>
  <si>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</si>
  <si>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</si>
  <si>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</si>
  <si>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</si>
  <si>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</si>
  <si>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</si>
  <si>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</si>
  <si>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</si>
  <si>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</si>
  <si>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</si>
  <si>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</si>
  <si>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</si>
  <si>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</si>
  <si>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</si>
  <si>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</si>
  <si>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</si>
  <si>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</si>
  <si>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</si>
  <si>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</si>
  <si>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</si>
  <si>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</si>
  <si>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</si>
  <si>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</si>
  <si>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</si>
  <si>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</si>
  <si>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</si>
  <si>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</si>
  <si>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</si>
  <si>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</si>
  <si>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</si>
  <si>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</si>
  <si>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</si>
  <si>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</si>
  <si>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</si>
  <si>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</si>
  <si>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</si>
  <si>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</si>
  <si>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</si>
  <si>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</si>
  <si>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</si>
  <si>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</si>
  <si>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</si>
  <si>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</si>
  <si>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</si>
  <si>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</si>
  <si>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</si>
  <si>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</si>
  <si>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</si>
  <si>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</si>
  <si>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</si>
  <si>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</si>
  <si>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</si>
  <si>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</si>
  <si>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</si>
  <si>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</si>
  <si>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</si>
  <si>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</si>
  <si>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</si>
  <si>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</si>
  <si>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</si>
  <si>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</si>
  <si>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</si>
  <si>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</si>
  <si>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</si>
  <si>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</si>
  <si>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</si>
  <si>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</si>
  <si>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</si>
  <si>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</si>
  <si>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</si>
  <si>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</si>
  <si>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</si>
  <si>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</si>
  <si>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</si>
  <si>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</si>
  <si>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</si>
  <si>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</si>
  <si>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</si>
  <si>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</si>
  <si>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</si>
  <si>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</si>
  <si>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</si>
  <si>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</si>
  <si>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</si>
  <si>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</si>
  <si>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</si>
  <si>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</si>
  <si>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</si>
  <si>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</si>
  <si>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</si>
  <si>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</si>
  <si>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</si>
  <si>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</si>
  <si>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</si>
  <si>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</si>
  <si>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</si>
  <si>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</si>
  <si>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</si>
  <si>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</si>
  <si>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</si>
  <si>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</si>
  <si>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</si>
  <si>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</si>
  <si>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</si>
  <si>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</si>
  <si>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</si>
  <si>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</si>
  <si>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</si>
  <si>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</si>
  <si>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</si>
  <si>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</si>
  <si>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</si>
  <si>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</si>
  <si>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</si>
  <si>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</si>
  <si>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</si>
  <si>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</si>
  <si>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</si>
  <si>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</si>
  <si>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</si>
  <si>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</si>
  <si>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</si>
  <si>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</si>
  <si>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</si>
  <si>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</si>
  <si>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</si>
  <si>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</si>
  <si>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</si>
  <si>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</si>
  <si>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</si>
  <si>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</si>
  <si>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</si>
  <si>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</si>
  <si>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</si>
  <si>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</si>
  <si>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</si>
  <si>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</si>
  <si>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</si>
  <si>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</si>
  <si>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</si>
  <si>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</si>
  <si>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</si>
  <si>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</si>
  <si>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</si>
  <si>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</si>
  <si>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</si>
  <si>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</si>
  <si>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</si>
  <si>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</si>
  <si>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</si>
  <si>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</si>
  <si>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</si>
  <si>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</si>
  <si>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</si>
  <si>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</si>
  <si>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</si>
  <si>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</si>
  <si>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</si>
  <si>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</si>
  <si>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</si>
  <si>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</si>
  <si>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</si>
  <si>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</si>
  <si>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</si>
  <si>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</si>
  <si>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</si>
  <si>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</si>
  <si>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</si>
  <si>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</si>
  <si>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</si>
  <si>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</si>
  <si>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</si>
  <si>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</si>
  <si>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</si>
  <si>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</si>
  <si>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</si>
  <si>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</si>
  <si>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</si>
  <si>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</si>
  <si>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</si>
  <si>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</si>
  <si>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</si>
  <si>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</si>
  <si>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</si>
  <si>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</si>
  <si>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</si>
  <si>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</si>
  <si>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</si>
  <si>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</si>
  <si>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</si>
  <si>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</si>
  <si>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</si>
  <si>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</si>
  <si>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</si>
  <si>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</si>
  <si>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</si>
  <si>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</si>
  <si>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</si>
  <si>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</si>
  <si>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</si>
  <si>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</si>
  <si>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</si>
  <si>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</si>
  <si>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</si>
  <si>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</si>
  <si>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</si>
  <si>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</si>
  <si>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</si>
  <si>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</si>
  <si>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</si>
  <si>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</si>
  <si>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</si>
  <si>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</si>
  <si>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</si>
  <si>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</si>
  <si>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</si>
  <si>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</si>
  <si>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</si>
  <si>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</si>
  <si>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</si>
  <si>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</si>
  <si>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</si>
  <si>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</si>
  <si>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</si>
  <si>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</si>
  <si>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</si>
  <si>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</si>
  <si>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</si>
  <si>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</si>
  <si>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</si>
  <si>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</si>
  <si>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</si>
  <si>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</si>
  <si>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</si>
  <si>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</si>
  <si>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</si>
  <si>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</si>
  <si>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</si>
  <si>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</si>
  <si>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</si>
  <si>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Versión: 10
FECHA:02/09/2022</t>
  </si>
  <si>
    <t>Nota: El presente movimiento presupuestal con la modificación del PAA solicitada con radicado  No.00106-817-0001317</t>
  </si>
  <si>
    <t>Directora General  (E )</t>
  </si>
  <si>
    <t>RUTH AMANDA CORTÉS SALCEDO</t>
  </si>
  <si>
    <t>Subdirectora Académica ( E )</t>
  </si>
  <si>
    <t>MARTHA LILIANA GONZÁLEZ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</si>
</sst>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s>
  <fills count="44">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
      <patternFill patternType="solid">
        <fgColor rgb="FFFFFF00"/>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14">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16" fillId="43" borderId="96" xfId="15" applyFont="1" applyFill="1" applyBorder="1" applyAlignment="1">
      <alignment horizontal="left" vertical="center" wrapText="1"/>
    </xf>
    <xf numFmtId="0" fontId="16" fillId="43" borderId="96" xfId="0" applyFont="1" applyFill="1" applyBorder="1" applyAlignment="1">
      <alignment vertical="center" wrapText="1"/>
    </xf>
    <xf numFmtId="0" fontId="16" fillId="43" borderId="96"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0" fontId="7" fillId="0" borderId="13" xfId="0" applyFont="1" applyBorder="1"/>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68" fontId="6" fillId="14" borderId="21" xfId="0" applyNumberFormat="1" applyFont="1" applyFill="1" applyBorder="1" applyAlignment="1">
      <alignment horizontal="center" vertical="center" wrapText="1" readingOrder="1"/>
    </xf>
    <xf numFmtId="0" fontId="7" fillId="0" borderId="24" xfId="0" applyFont="1" applyBorder="1"/>
    <xf numFmtId="168"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0" fontId="72" fillId="33" borderId="96" xfId="15" applyFont="1" applyFill="1" applyBorder="1" applyAlignment="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73" fillId="42"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24" t="s">
        <v>0</v>
      </c>
      <c r="F1" s="825"/>
      <c r="G1" s="825"/>
      <c r="H1" s="825"/>
      <c r="I1" s="825"/>
      <c r="J1" s="825"/>
      <c r="K1" s="825"/>
      <c r="L1" s="825"/>
      <c r="M1" s="825"/>
      <c r="N1" s="825"/>
      <c r="O1" s="825"/>
      <c r="P1" s="825"/>
      <c r="Q1" s="825"/>
      <c r="R1" s="825"/>
      <c r="S1" s="825"/>
      <c r="T1" s="825"/>
      <c r="U1" s="825"/>
      <c r="V1" s="825"/>
      <c r="W1" s="826"/>
      <c r="X1" s="3"/>
      <c r="Y1" s="829" t="s">
        <v>1</v>
      </c>
      <c r="Z1" s="806"/>
      <c r="AA1" s="806"/>
      <c r="AB1" s="807"/>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25"/>
      <c r="F2" s="825"/>
      <c r="G2" s="825"/>
      <c r="H2" s="825"/>
      <c r="I2" s="825"/>
      <c r="J2" s="825"/>
      <c r="K2" s="825"/>
      <c r="L2" s="825"/>
      <c r="M2" s="825"/>
      <c r="N2" s="825"/>
      <c r="O2" s="825"/>
      <c r="P2" s="825"/>
      <c r="Q2" s="825"/>
      <c r="R2" s="825"/>
      <c r="S2" s="825"/>
      <c r="T2" s="825"/>
      <c r="U2" s="825"/>
      <c r="V2" s="825"/>
      <c r="W2" s="826"/>
      <c r="X2" s="3"/>
      <c r="Y2" s="829" t="s">
        <v>2</v>
      </c>
      <c r="Z2" s="806"/>
      <c r="AA2" s="806"/>
      <c r="AB2" s="807"/>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25"/>
      <c r="F3" s="825"/>
      <c r="G3" s="825"/>
      <c r="H3" s="825"/>
      <c r="I3" s="825"/>
      <c r="J3" s="825"/>
      <c r="K3" s="825"/>
      <c r="L3" s="825"/>
      <c r="M3" s="825"/>
      <c r="N3" s="825"/>
      <c r="O3" s="825"/>
      <c r="P3" s="825"/>
      <c r="Q3" s="825"/>
      <c r="R3" s="825"/>
      <c r="S3" s="825"/>
      <c r="T3" s="825"/>
      <c r="U3" s="825"/>
      <c r="V3" s="825"/>
      <c r="W3" s="826"/>
      <c r="X3" s="3"/>
      <c r="Y3" s="830" t="s">
        <v>3</v>
      </c>
      <c r="Z3" s="806"/>
      <c r="AA3" s="806"/>
      <c r="AB3" s="807"/>
      <c r="AC3" s="831" t="s">
        <v>4</v>
      </c>
      <c r="AD3" s="832"/>
      <c r="AE3" s="832"/>
      <c r="AF3" s="832"/>
      <c r="AG3" s="832"/>
      <c r="AH3" s="832"/>
      <c r="AI3" s="832"/>
      <c r="AJ3" s="832"/>
      <c r="AK3" s="832"/>
      <c r="AL3" s="832"/>
      <c r="AM3" s="832"/>
      <c r="AN3" s="832"/>
      <c r="AO3" s="832"/>
      <c r="AP3" s="833"/>
      <c r="AQ3" s="4"/>
      <c r="AR3" s="4"/>
      <c r="AS3" s="4"/>
      <c r="AT3" s="5"/>
      <c r="AU3" s="5"/>
      <c r="AV3" s="5"/>
      <c r="AW3" s="5"/>
    </row>
    <row r="4" spans="1:57" ht="15.75" customHeight="1">
      <c r="A4" s="1"/>
      <c r="B4" s="1"/>
      <c r="C4" s="1"/>
      <c r="D4" s="6"/>
      <c r="E4" s="827"/>
      <c r="F4" s="827"/>
      <c r="G4" s="827"/>
      <c r="H4" s="827"/>
      <c r="I4" s="827"/>
      <c r="J4" s="827"/>
      <c r="K4" s="827"/>
      <c r="L4" s="827"/>
      <c r="M4" s="827"/>
      <c r="N4" s="827"/>
      <c r="O4" s="827"/>
      <c r="P4" s="827"/>
      <c r="Q4" s="827"/>
      <c r="R4" s="827"/>
      <c r="S4" s="827"/>
      <c r="T4" s="827"/>
      <c r="U4" s="827"/>
      <c r="V4" s="827"/>
      <c r="W4" s="828"/>
      <c r="X4" s="7"/>
      <c r="Y4" s="829" t="s">
        <v>5</v>
      </c>
      <c r="Z4" s="806"/>
      <c r="AA4" s="806"/>
      <c r="AB4" s="807"/>
      <c r="AC4" s="834"/>
      <c r="AD4" s="825"/>
      <c r="AE4" s="825"/>
      <c r="AF4" s="825"/>
      <c r="AG4" s="825"/>
      <c r="AH4" s="825"/>
      <c r="AI4" s="825"/>
      <c r="AJ4" s="825"/>
      <c r="AK4" s="825"/>
      <c r="AL4" s="825"/>
      <c r="AM4" s="825"/>
      <c r="AN4" s="825"/>
      <c r="AO4" s="825"/>
      <c r="AP4" s="826"/>
      <c r="AQ4" s="4"/>
      <c r="AR4" s="4"/>
      <c r="AS4" s="4"/>
      <c r="AT4" s="5"/>
      <c r="AU4" s="5"/>
      <c r="AV4" s="5"/>
      <c r="AW4" s="5"/>
    </row>
    <row r="5" spans="1:57" ht="12" customHeight="1">
      <c r="A5" s="8" t="s">
        <v>6</v>
      </c>
      <c r="B5" s="9"/>
      <c r="C5" s="9"/>
      <c r="D5" s="10"/>
      <c r="E5" s="836" t="s">
        <v>7</v>
      </c>
      <c r="F5" s="806"/>
      <c r="G5" s="806"/>
      <c r="H5" s="806"/>
      <c r="I5" s="806"/>
      <c r="J5" s="806"/>
      <c r="K5" s="806"/>
      <c r="L5" s="806"/>
      <c r="M5" s="806"/>
      <c r="N5" s="806"/>
      <c r="O5" s="806"/>
      <c r="P5" s="806"/>
      <c r="Q5" s="806"/>
      <c r="R5" s="806"/>
      <c r="S5" s="806"/>
      <c r="T5" s="806"/>
      <c r="U5" s="806"/>
      <c r="V5" s="806"/>
      <c r="W5" s="806"/>
      <c r="X5" s="806"/>
      <c r="Y5" s="806"/>
      <c r="Z5" s="806"/>
      <c r="AA5" s="806"/>
      <c r="AB5" s="821"/>
      <c r="AC5" s="834"/>
      <c r="AD5" s="825"/>
      <c r="AE5" s="825"/>
      <c r="AF5" s="825"/>
      <c r="AG5" s="825"/>
      <c r="AH5" s="825"/>
      <c r="AI5" s="825"/>
      <c r="AJ5" s="825"/>
      <c r="AK5" s="825"/>
      <c r="AL5" s="825"/>
      <c r="AM5" s="825"/>
      <c r="AN5" s="825"/>
      <c r="AO5" s="825"/>
      <c r="AP5" s="826"/>
      <c r="AQ5" s="4"/>
      <c r="AR5" s="4"/>
      <c r="AS5" s="4"/>
      <c r="AT5" s="5"/>
      <c r="AU5" s="5"/>
      <c r="AV5" s="5"/>
      <c r="AW5" s="5"/>
      <c r="AX5" s="5"/>
      <c r="AY5" s="5"/>
      <c r="AZ5" s="5"/>
      <c r="BA5" s="5"/>
      <c r="BB5" s="5"/>
      <c r="BC5" s="5"/>
      <c r="BD5" s="5"/>
      <c r="BE5" s="4"/>
    </row>
    <row r="6" spans="1:57" ht="12" customHeight="1">
      <c r="A6" s="817" t="s">
        <v>8</v>
      </c>
      <c r="B6" s="806"/>
      <c r="C6" s="806"/>
      <c r="D6" s="807"/>
      <c r="E6" s="817" t="s">
        <v>9</v>
      </c>
      <c r="F6" s="806"/>
      <c r="G6" s="806"/>
      <c r="H6" s="806"/>
      <c r="I6" s="806"/>
      <c r="J6" s="806"/>
      <c r="K6" s="806"/>
      <c r="L6" s="806"/>
      <c r="M6" s="806"/>
      <c r="N6" s="806"/>
      <c r="O6" s="806"/>
      <c r="P6" s="806"/>
      <c r="Q6" s="806"/>
      <c r="R6" s="806"/>
      <c r="S6" s="806"/>
      <c r="T6" s="806"/>
      <c r="U6" s="806"/>
      <c r="V6" s="806"/>
      <c r="W6" s="806"/>
      <c r="X6" s="806"/>
      <c r="Y6" s="806"/>
      <c r="Z6" s="806"/>
      <c r="AA6" s="806"/>
      <c r="AB6" s="806"/>
      <c r="AC6" s="834"/>
      <c r="AD6" s="825"/>
      <c r="AE6" s="825"/>
      <c r="AF6" s="825"/>
      <c r="AG6" s="825"/>
      <c r="AH6" s="825"/>
      <c r="AI6" s="825"/>
      <c r="AJ6" s="825"/>
      <c r="AK6" s="825"/>
      <c r="AL6" s="825"/>
      <c r="AM6" s="825"/>
      <c r="AN6" s="825"/>
      <c r="AO6" s="825"/>
      <c r="AP6" s="826"/>
      <c r="AQ6" s="4"/>
      <c r="AR6" s="4"/>
      <c r="AS6" s="4"/>
      <c r="AT6" s="5"/>
      <c r="AU6" s="5"/>
      <c r="AV6" s="5"/>
      <c r="AW6" s="5"/>
      <c r="AX6" s="5"/>
      <c r="AY6" s="5"/>
      <c r="AZ6" s="5"/>
      <c r="BA6" s="5"/>
      <c r="BB6" s="5"/>
      <c r="BC6" s="5"/>
      <c r="BD6" s="5"/>
      <c r="BE6" s="4"/>
    </row>
    <row r="7" spans="1:57" ht="12" customHeight="1">
      <c r="A7" s="818" t="s">
        <v>10</v>
      </c>
      <c r="B7" s="806"/>
      <c r="C7" s="806"/>
      <c r="D7" s="807"/>
      <c r="E7" s="818" t="s">
        <v>11</v>
      </c>
      <c r="F7" s="806"/>
      <c r="G7" s="806"/>
      <c r="H7" s="806"/>
      <c r="I7" s="806"/>
      <c r="J7" s="806"/>
      <c r="K7" s="806"/>
      <c r="L7" s="806"/>
      <c r="M7" s="806"/>
      <c r="N7" s="806"/>
      <c r="O7" s="806"/>
      <c r="P7" s="806"/>
      <c r="Q7" s="806"/>
      <c r="R7" s="806"/>
      <c r="S7" s="806"/>
      <c r="T7" s="806"/>
      <c r="U7" s="806"/>
      <c r="V7" s="806"/>
      <c r="W7" s="806"/>
      <c r="X7" s="806"/>
      <c r="Y7" s="806"/>
      <c r="Z7" s="806"/>
      <c r="AA7" s="806"/>
      <c r="AB7" s="806"/>
      <c r="AC7" s="834"/>
      <c r="AD7" s="825"/>
      <c r="AE7" s="825"/>
      <c r="AF7" s="825"/>
      <c r="AG7" s="825"/>
      <c r="AH7" s="825"/>
      <c r="AI7" s="825"/>
      <c r="AJ7" s="825"/>
      <c r="AK7" s="825"/>
      <c r="AL7" s="825"/>
      <c r="AM7" s="825"/>
      <c r="AN7" s="825"/>
      <c r="AO7" s="825"/>
      <c r="AP7" s="826"/>
      <c r="AQ7" s="4"/>
      <c r="AR7" s="4"/>
      <c r="AS7" s="4"/>
      <c r="AT7" s="5"/>
      <c r="AU7" s="5"/>
      <c r="AV7" s="5"/>
      <c r="AW7" s="5"/>
      <c r="AX7" s="5"/>
      <c r="AY7" s="5"/>
      <c r="AZ7" s="5"/>
      <c r="BA7" s="5"/>
      <c r="BB7" s="5"/>
      <c r="BC7" s="5"/>
      <c r="BD7" s="5"/>
      <c r="BE7" s="4"/>
    </row>
    <row r="8" spans="1:57" ht="12" customHeight="1">
      <c r="A8" s="818" t="s">
        <v>12</v>
      </c>
      <c r="B8" s="806"/>
      <c r="C8" s="806"/>
      <c r="D8" s="807"/>
      <c r="E8" s="818" t="s">
        <v>13</v>
      </c>
      <c r="F8" s="806"/>
      <c r="G8" s="806"/>
      <c r="H8" s="806"/>
      <c r="I8" s="806"/>
      <c r="J8" s="806"/>
      <c r="K8" s="806"/>
      <c r="L8" s="806"/>
      <c r="M8" s="806"/>
      <c r="N8" s="806"/>
      <c r="O8" s="806"/>
      <c r="P8" s="806"/>
      <c r="Q8" s="806"/>
      <c r="R8" s="806"/>
      <c r="S8" s="806"/>
      <c r="T8" s="806"/>
      <c r="U8" s="806"/>
      <c r="V8" s="806"/>
      <c r="W8" s="806"/>
      <c r="X8" s="806"/>
      <c r="Y8" s="806"/>
      <c r="Z8" s="806"/>
      <c r="AA8" s="806"/>
      <c r="AB8" s="806"/>
      <c r="AC8" s="834"/>
      <c r="AD8" s="825"/>
      <c r="AE8" s="825"/>
      <c r="AF8" s="825"/>
      <c r="AG8" s="825"/>
      <c r="AH8" s="825"/>
      <c r="AI8" s="825"/>
      <c r="AJ8" s="825"/>
      <c r="AK8" s="825"/>
      <c r="AL8" s="825"/>
      <c r="AM8" s="825"/>
      <c r="AN8" s="825"/>
      <c r="AO8" s="825"/>
      <c r="AP8" s="826"/>
      <c r="AQ8" s="4"/>
      <c r="AR8" s="4"/>
      <c r="AS8" s="4"/>
      <c r="AT8" s="5"/>
      <c r="AU8" s="5"/>
      <c r="AV8" s="5"/>
      <c r="AW8" s="5"/>
      <c r="AX8" s="5"/>
      <c r="AY8" s="5"/>
      <c r="AZ8" s="5"/>
      <c r="BA8" s="5"/>
      <c r="BB8" s="5"/>
      <c r="BC8" s="5"/>
      <c r="BD8" s="5"/>
      <c r="BE8" s="4"/>
    </row>
    <row r="9" spans="1:57" ht="27.75" customHeight="1">
      <c r="A9" s="818" t="s">
        <v>14</v>
      </c>
      <c r="B9" s="806"/>
      <c r="C9" s="806"/>
      <c r="D9" s="807"/>
      <c r="E9" s="818" t="s">
        <v>15</v>
      </c>
      <c r="F9" s="806"/>
      <c r="G9" s="806"/>
      <c r="H9" s="806"/>
      <c r="I9" s="806"/>
      <c r="J9" s="806"/>
      <c r="K9" s="806"/>
      <c r="L9" s="806"/>
      <c r="M9" s="806"/>
      <c r="N9" s="806"/>
      <c r="O9" s="806"/>
      <c r="P9" s="806"/>
      <c r="Q9" s="806"/>
      <c r="R9" s="806"/>
      <c r="S9" s="806"/>
      <c r="T9" s="806"/>
      <c r="U9" s="806"/>
      <c r="V9" s="806"/>
      <c r="W9" s="806"/>
      <c r="X9" s="806"/>
      <c r="Y9" s="806"/>
      <c r="Z9" s="806"/>
      <c r="AA9" s="806"/>
      <c r="AB9" s="806"/>
      <c r="AC9" s="835"/>
      <c r="AD9" s="827"/>
      <c r="AE9" s="827"/>
      <c r="AF9" s="827"/>
      <c r="AG9" s="827"/>
      <c r="AH9" s="827"/>
      <c r="AI9" s="827"/>
      <c r="AJ9" s="827"/>
      <c r="AK9" s="827"/>
      <c r="AL9" s="827"/>
      <c r="AM9" s="827"/>
      <c r="AN9" s="827"/>
      <c r="AO9" s="827"/>
      <c r="AP9" s="828"/>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9" t="s">
        <v>31</v>
      </c>
      <c r="Q10" s="807"/>
      <c r="R10" s="820" t="s">
        <v>32</v>
      </c>
      <c r="S10" s="806"/>
      <c r="T10" s="806"/>
      <c r="U10" s="806"/>
      <c r="V10" s="821"/>
      <c r="W10" s="16"/>
      <c r="X10" s="16"/>
      <c r="Y10" s="822" t="s">
        <v>33</v>
      </c>
      <c r="Z10" s="806"/>
      <c r="AA10" s="806"/>
      <c r="AB10" s="821"/>
      <c r="AC10" s="823">
        <v>2020</v>
      </c>
      <c r="AD10" s="806"/>
      <c r="AE10" s="806"/>
      <c r="AF10" s="806"/>
      <c r="AG10" s="806"/>
      <c r="AH10" s="806"/>
      <c r="AI10" s="806"/>
      <c r="AJ10" s="806"/>
      <c r="AK10" s="806"/>
      <c r="AL10" s="806"/>
      <c r="AM10" s="806"/>
      <c r="AN10" s="807"/>
      <c r="AO10" s="823">
        <v>2021</v>
      </c>
      <c r="AP10" s="807"/>
      <c r="AQ10" s="815" t="s">
        <v>34</v>
      </c>
      <c r="AR10" s="806"/>
      <c r="AS10" s="806"/>
      <c r="AT10" s="806"/>
      <c r="AU10" s="806"/>
      <c r="AV10" s="806"/>
      <c r="AW10" s="806"/>
      <c r="AX10" s="806"/>
      <c r="AY10" s="806"/>
      <c r="AZ10" s="807"/>
      <c r="BA10" s="816" t="s">
        <v>35</v>
      </c>
      <c r="BB10" s="806"/>
      <c r="BC10" s="806"/>
      <c r="BD10" s="807"/>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05" t="s">
        <v>210</v>
      </c>
      <c r="G49" s="806"/>
      <c r="H49" s="806"/>
      <c r="I49" s="806"/>
      <c r="J49" s="806"/>
      <c r="K49" s="806"/>
      <c r="L49" s="806"/>
      <c r="M49" s="806"/>
      <c r="N49" s="806"/>
      <c r="O49" s="806"/>
      <c r="P49" s="806"/>
      <c r="Q49" s="806"/>
      <c r="R49" s="806"/>
      <c r="S49" s="806"/>
      <c r="T49" s="806"/>
      <c r="U49" s="806"/>
      <c r="V49" s="807"/>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8" t="s">
        <v>211</v>
      </c>
      <c r="G50" s="806"/>
      <c r="H50" s="806"/>
      <c r="I50" s="806"/>
      <c r="J50" s="806"/>
      <c r="K50" s="806"/>
      <c r="L50" s="806"/>
      <c r="M50" s="806"/>
      <c r="N50" s="806"/>
      <c r="O50" s="806"/>
      <c r="P50" s="806"/>
      <c r="Q50" s="806"/>
      <c r="R50" s="806"/>
      <c r="S50" s="806"/>
      <c r="T50" s="806"/>
      <c r="U50" s="806"/>
      <c r="V50" s="807"/>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9" t="s">
        <v>212</v>
      </c>
      <c r="D51" s="806"/>
      <c r="E51" s="806"/>
      <c r="F51" s="806"/>
      <c r="G51" s="806"/>
      <c r="H51" s="806"/>
      <c r="I51" s="806"/>
      <c r="J51" s="806"/>
      <c r="K51" s="806"/>
      <c r="L51" s="806"/>
      <c r="M51" s="806"/>
      <c r="N51" s="806"/>
      <c r="O51" s="806"/>
      <c r="P51" s="806"/>
      <c r="Q51" s="806"/>
      <c r="R51" s="806"/>
      <c r="S51" s="806"/>
      <c r="T51" s="806"/>
      <c r="U51" s="806"/>
      <c r="V51" s="807"/>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10" t="s">
        <v>213</v>
      </c>
      <c r="B52" s="806"/>
      <c r="C52" s="806"/>
      <c r="D52" s="806"/>
      <c r="E52" s="806"/>
      <c r="F52" s="806"/>
      <c r="G52" s="806"/>
      <c r="H52" s="806"/>
      <c r="I52" s="806"/>
      <c r="J52" s="806"/>
      <c r="K52" s="806"/>
      <c r="L52" s="806"/>
      <c r="M52" s="806"/>
      <c r="N52" s="806"/>
      <c r="O52" s="806"/>
      <c r="P52" s="806"/>
      <c r="Q52" s="806"/>
      <c r="R52" s="806"/>
      <c r="S52" s="806"/>
      <c r="T52" s="806"/>
      <c r="U52" s="806"/>
      <c r="V52" s="807"/>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11"/>
      <c r="C54" s="803"/>
      <c r="D54" s="804"/>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2"/>
      <c r="B55" s="803"/>
      <c r="C55" s="803"/>
      <c r="D55" s="804"/>
      <c r="E55" s="812" t="s">
        <v>214</v>
      </c>
      <c r="F55" s="803"/>
      <c r="G55" s="803"/>
      <c r="H55" s="803"/>
      <c r="I55" s="804"/>
      <c r="J55" s="812" t="s">
        <v>215</v>
      </c>
      <c r="K55" s="803"/>
      <c r="L55" s="803"/>
      <c r="M55" s="803"/>
      <c r="N55" s="804"/>
      <c r="O55" s="149"/>
      <c r="P55" s="149"/>
      <c r="Q55" s="812" t="s">
        <v>216</v>
      </c>
      <c r="R55" s="803"/>
      <c r="S55" s="803"/>
      <c r="T55" s="803"/>
      <c r="U55" s="804"/>
      <c r="V55" s="150"/>
      <c r="W55" s="151"/>
      <c r="X55" s="151"/>
      <c r="Y55" s="812" t="s">
        <v>217</v>
      </c>
      <c r="Z55" s="803"/>
      <c r="AA55" s="804"/>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3"/>
      <c r="B56" s="803"/>
      <c r="C56" s="803"/>
      <c r="D56" s="804"/>
      <c r="E56" s="813" t="s">
        <v>218</v>
      </c>
      <c r="F56" s="803"/>
      <c r="G56" s="803"/>
      <c r="H56" s="803"/>
      <c r="I56" s="804"/>
      <c r="J56" s="814" t="s">
        <v>219</v>
      </c>
      <c r="K56" s="803"/>
      <c r="L56" s="803"/>
      <c r="M56" s="803"/>
      <c r="N56" s="804"/>
      <c r="O56" s="150"/>
      <c r="P56" s="150"/>
      <c r="Q56" s="814" t="s">
        <v>220</v>
      </c>
      <c r="R56" s="803"/>
      <c r="S56" s="803"/>
      <c r="T56" s="803"/>
      <c r="U56" s="804"/>
      <c r="V56" s="150"/>
      <c r="W56" s="153"/>
      <c r="X56" s="153"/>
      <c r="Y56" s="814" t="s">
        <v>192</v>
      </c>
      <c r="Z56" s="803"/>
      <c r="AA56" s="804"/>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2"/>
      <c r="Z57" s="803"/>
      <c r="AA57" s="803"/>
      <c r="AB57" s="804"/>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9"/>
      <c r="B1" s="825"/>
      <c r="C1" s="825"/>
      <c r="D1" s="825"/>
      <c r="E1" s="825"/>
      <c r="F1" s="825"/>
      <c r="G1" s="825"/>
      <c r="H1" s="825"/>
      <c r="I1" s="825"/>
      <c r="J1" s="825"/>
      <c r="K1" s="826"/>
      <c r="L1" s="850" t="s">
        <v>221</v>
      </c>
      <c r="M1" s="832"/>
      <c r="N1" s="832"/>
      <c r="O1" s="832"/>
      <c r="P1" s="832"/>
      <c r="Q1" s="832"/>
      <c r="R1" s="832"/>
      <c r="S1" s="832"/>
      <c r="T1" s="832"/>
      <c r="U1" s="832"/>
      <c r="V1" s="832"/>
      <c r="W1" s="832"/>
      <c r="X1" s="832"/>
      <c r="Y1" s="832"/>
      <c r="Z1" s="832"/>
      <c r="AA1" s="159"/>
      <c r="AB1" s="159"/>
      <c r="AC1" s="851" t="s">
        <v>222</v>
      </c>
      <c r="AD1" s="806"/>
      <c r="AE1" s="806"/>
      <c r="AF1" s="807"/>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25"/>
      <c r="B2" s="825"/>
      <c r="C2" s="825"/>
      <c r="D2" s="825"/>
      <c r="E2" s="825"/>
      <c r="F2" s="825"/>
      <c r="G2" s="825"/>
      <c r="H2" s="825"/>
      <c r="I2" s="825"/>
      <c r="J2" s="825"/>
      <c r="K2" s="826"/>
      <c r="L2" s="825"/>
      <c r="M2" s="825"/>
      <c r="N2" s="825"/>
      <c r="O2" s="825"/>
      <c r="P2" s="825"/>
      <c r="Q2" s="825"/>
      <c r="R2" s="825"/>
      <c r="S2" s="825"/>
      <c r="T2" s="825"/>
      <c r="U2" s="825"/>
      <c r="V2" s="825"/>
      <c r="W2" s="825"/>
      <c r="X2" s="825"/>
      <c r="Y2" s="825"/>
      <c r="Z2" s="825"/>
      <c r="AA2" s="163"/>
      <c r="AB2" s="163"/>
      <c r="AC2" s="852" t="s">
        <v>223</v>
      </c>
      <c r="AD2" s="832"/>
      <c r="AE2" s="832"/>
      <c r="AF2" s="833"/>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25"/>
      <c r="B3" s="825"/>
      <c r="C3" s="825"/>
      <c r="D3" s="825"/>
      <c r="E3" s="825"/>
      <c r="F3" s="825"/>
      <c r="G3" s="825"/>
      <c r="H3" s="825"/>
      <c r="I3" s="825"/>
      <c r="J3" s="825"/>
      <c r="K3" s="826"/>
      <c r="L3" s="825"/>
      <c r="M3" s="825"/>
      <c r="N3" s="825"/>
      <c r="O3" s="825"/>
      <c r="P3" s="825"/>
      <c r="Q3" s="825"/>
      <c r="R3" s="825"/>
      <c r="S3" s="825"/>
      <c r="T3" s="825"/>
      <c r="U3" s="825"/>
      <c r="V3" s="825"/>
      <c r="W3" s="825"/>
      <c r="X3" s="825"/>
      <c r="Y3" s="825"/>
      <c r="Z3" s="825"/>
      <c r="AA3" s="163"/>
      <c r="AB3" s="163"/>
      <c r="AC3" s="835"/>
      <c r="AD3" s="827"/>
      <c r="AE3" s="827"/>
      <c r="AF3" s="828"/>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25"/>
      <c r="B4" s="825"/>
      <c r="C4" s="825"/>
      <c r="D4" s="825"/>
      <c r="E4" s="825"/>
      <c r="F4" s="825"/>
      <c r="G4" s="825"/>
      <c r="H4" s="825"/>
      <c r="I4" s="825"/>
      <c r="J4" s="825"/>
      <c r="K4" s="826"/>
      <c r="L4" s="825"/>
      <c r="M4" s="825"/>
      <c r="N4" s="825"/>
      <c r="O4" s="825"/>
      <c r="P4" s="825"/>
      <c r="Q4" s="825"/>
      <c r="R4" s="825"/>
      <c r="S4" s="825"/>
      <c r="T4" s="825"/>
      <c r="U4" s="825"/>
      <c r="V4" s="825"/>
      <c r="W4" s="825"/>
      <c r="X4" s="825"/>
      <c r="Y4" s="825"/>
      <c r="Z4" s="825"/>
      <c r="AA4" s="163"/>
      <c r="AB4" s="163"/>
      <c r="AC4" s="851" t="s">
        <v>224</v>
      </c>
      <c r="AD4" s="806"/>
      <c r="AE4" s="806"/>
      <c r="AF4" s="807"/>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25"/>
      <c r="B5" s="825"/>
      <c r="C5" s="825"/>
      <c r="D5" s="825"/>
      <c r="E5" s="825"/>
      <c r="F5" s="825"/>
      <c r="G5" s="825"/>
      <c r="H5" s="825"/>
      <c r="I5" s="825"/>
      <c r="J5" s="825"/>
      <c r="K5" s="826"/>
      <c r="L5" s="825"/>
      <c r="M5" s="825"/>
      <c r="N5" s="825"/>
      <c r="O5" s="825"/>
      <c r="P5" s="825"/>
      <c r="Q5" s="825"/>
      <c r="R5" s="825"/>
      <c r="S5" s="825"/>
      <c r="T5" s="825"/>
      <c r="U5" s="825"/>
      <c r="V5" s="825"/>
      <c r="W5" s="825"/>
      <c r="X5" s="825"/>
      <c r="Y5" s="825"/>
      <c r="Z5" s="825"/>
      <c r="AA5" s="163"/>
      <c r="AB5" s="163"/>
      <c r="AC5" s="851" t="s">
        <v>225</v>
      </c>
      <c r="AD5" s="806"/>
      <c r="AE5" s="806"/>
      <c r="AF5" s="807"/>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5" t="s">
        <v>226</v>
      </c>
      <c r="I6" s="806"/>
      <c r="J6" s="806"/>
      <c r="K6" s="806"/>
      <c r="L6" s="817">
        <v>2020</v>
      </c>
      <c r="M6" s="806"/>
      <c r="N6" s="806"/>
      <c r="O6" s="806"/>
      <c r="P6" s="806"/>
      <c r="Q6" s="806"/>
      <c r="R6" s="806"/>
      <c r="S6" s="806"/>
      <c r="T6" s="806"/>
      <c r="U6" s="806"/>
      <c r="V6" s="806"/>
      <c r="W6" s="806"/>
      <c r="X6" s="806"/>
      <c r="Y6" s="806"/>
      <c r="Z6" s="806"/>
      <c r="AA6" s="806"/>
      <c r="AB6" s="806"/>
      <c r="AC6" s="806"/>
      <c r="AD6" s="806"/>
      <c r="AE6" s="806"/>
      <c r="AF6" s="807"/>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6" t="s">
        <v>227</v>
      </c>
      <c r="B7" s="832"/>
      <c r="C7" s="832"/>
      <c r="D7" s="832"/>
      <c r="E7" s="832"/>
      <c r="F7" s="832"/>
      <c r="G7" s="832"/>
      <c r="H7" s="833"/>
      <c r="I7" s="847" t="s">
        <v>22</v>
      </c>
      <c r="J7" s="842" t="s">
        <v>228</v>
      </c>
      <c r="K7" s="842" t="s">
        <v>229</v>
      </c>
      <c r="L7" s="842" t="s">
        <v>23</v>
      </c>
      <c r="M7" s="842" t="s">
        <v>24</v>
      </c>
      <c r="N7" s="842" t="s">
        <v>25</v>
      </c>
      <c r="O7" s="842" t="s">
        <v>230</v>
      </c>
      <c r="P7" s="842" t="s">
        <v>27</v>
      </c>
      <c r="Q7" s="842" t="s">
        <v>231</v>
      </c>
      <c r="R7" s="842" t="s">
        <v>29</v>
      </c>
      <c r="S7" s="842" t="s">
        <v>30</v>
      </c>
      <c r="T7" s="844" t="s">
        <v>31</v>
      </c>
      <c r="U7" s="807"/>
      <c r="V7" s="844" t="s">
        <v>32</v>
      </c>
      <c r="W7" s="806"/>
      <c r="X7" s="806"/>
      <c r="Y7" s="806"/>
      <c r="Z7" s="806"/>
      <c r="AA7" s="807"/>
      <c r="AB7" s="165"/>
      <c r="AC7" s="848" t="s">
        <v>33</v>
      </c>
      <c r="AD7" s="806"/>
      <c r="AE7" s="806"/>
      <c r="AF7" s="807"/>
      <c r="AG7" s="837" t="s">
        <v>232</v>
      </c>
      <c r="AH7" s="838"/>
      <c r="AI7" s="838"/>
      <c r="AJ7" s="838"/>
      <c r="AK7" s="838"/>
      <c r="AL7" s="838"/>
      <c r="AM7" s="838"/>
      <c r="AN7" s="838"/>
      <c r="AO7" s="838"/>
      <c r="AP7" s="838"/>
      <c r="AQ7" s="838"/>
      <c r="AR7" s="839"/>
      <c r="AS7" s="840" t="s">
        <v>233</v>
      </c>
      <c r="AT7" s="841"/>
      <c r="AU7" s="166" t="s">
        <v>4</v>
      </c>
      <c r="AV7" s="815" t="s">
        <v>34</v>
      </c>
      <c r="AW7" s="806"/>
      <c r="AX7" s="806"/>
      <c r="AY7" s="806"/>
      <c r="AZ7" s="806"/>
      <c r="BA7" s="806"/>
      <c r="BB7" s="806"/>
      <c r="BC7" s="806"/>
      <c r="BD7" s="806"/>
      <c r="BE7" s="807"/>
      <c r="BF7" s="816" t="s">
        <v>35</v>
      </c>
      <c r="BG7" s="806"/>
      <c r="BH7" s="806"/>
      <c r="BI7" s="807"/>
      <c r="BJ7" s="5"/>
      <c r="BK7" s="5"/>
      <c r="BL7" s="5"/>
    </row>
    <row r="8" spans="1:64" ht="51" customHeight="1">
      <c r="A8" s="835"/>
      <c r="B8" s="827"/>
      <c r="C8" s="827"/>
      <c r="D8" s="827"/>
      <c r="E8" s="827"/>
      <c r="F8" s="827"/>
      <c r="G8" s="827"/>
      <c r="H8" s="828"/>
      <c r="I8" s="843"/>
      <c r="J8" s="843"/>
      <c r="K8" s="843"/>
      <c r="L8" s="843"/>
      <c r="M8" s="843"/>
      <c r="N8" s="843"/>
      <c r="O8" s="843"/>
      <c r="P8" s="843"/>
      <c r="Q8" s="843"/>
      <c r="R8" s="843"/>
      <c r="S8" s="843"/>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65"/>
      <c r="M10" s="806"/>
      <c r="N10" s="806"/>
      <c r="O10" s="806"/>
      <c r="P10" s="806"/>
      <c r="Q10" s="806"/>
      <c r="R10" s="806"/>
      <c r="S10" s="806"/>
      <c r="T10" s="806"/>
      <c r="U10" s="806"/>
      <c r="V10" s="806"/>
      <c r="W10" s="806"/>
      <c r="X10" s="806"/>
      <c r="Y10" s="806"/>
      <c r="Z10" s="807"/>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65"/>
      <c r="M12" s="806"/>
      <c r="N12" s="806"/>
      <c r="O12" s="806"/>
      <c r="P12" s="806"/>
      <c r="Q12" s="806"/>
      <c r="R12" s="806"/>
      <c r="S12" s="806"/>
      <c r="T12" s="806"/>
      <c r="U12" s="806"/>
      <c r="V12" s="806"/>
      <c r="W12" s="806"/>
      <c r="X12" s="806"/>
      <c r="Y12" s="806"/>
      <c r="Z12" s="807"/>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65"/>
      <c r="M14" s="806"/>
      <c r="N14" s="806"/>
      <c r="O14" s="806"/>
      <c r="P14" s="806"/>
      <c r="Q14" s="806"/>
      <c r="R14" s="806"/>
      <c r="S14" s="806"/>
      <c r="T14" s="806"/>
      <c r="U14" s="806"/>
      <c r="V14" s="806"/>
      <c r="W14" s="806"/>
      <c r="X14" s="806"/>
      <c r="Y14" s="806"/>
      <c r="Z14" s="807"/>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65"/>
      <c r="M17" s="806"/>
      <c r="N17" s="806"/>
      <c r="O17" s="806"/>
      <c r="P17" s="806"/>
      <c r="Q17" s="806"/>
      <c r="R17" s="806"/>
      <c r="S17" s="806"/>
      <c r="T17" s="806"/>
      <c r="U17" s="806"/>
      <c r="V17" s="806"/>
      <c r="W17" s="806"/>
      <c r="X17" s="806"/>
      <c r="Y17" s="806"/>
      <c r="Z17" s="807"/>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71" t="s">
        <v>300</v>
      </c>
      <c r="M22" s="871">
        <v>84131501</v>
      </c>
      <c r="N22" s="871" t="s">
        <v>290</v>
      </c>
      <c r="O22" s="872" t="s">
        <v>172</v>
      </c>
      <c r="P22" s="871">
        <v>10101</v>
      </c>
      <c r="Q22" s="871" t="s">
        <v>151</v>
      </c>
      <c r="R22" s="871" t="s">
        <v>291</v>
      </c>
      <c r="S22" s="871" t="s">
        <v>292</v>
      </c>
      <c r="T22" s="871" t="s">
        <v>82</v>
      </c>
      <c r="U22" s="871" t="s">
        <v>293</v>
      </c>
      <c r="V22" s="219" t="s">
        <v>51</v>
      </c>
      <c r="W22" s="219" t="s">
        <v>52</v>
      </c>
      <c r="X22" s="186">
        <v>12</v>
      </c>
      <c r="Y22" s="181">
        <v>1</v>
      </c>
      <c r="Z22" s="181" t="s">
        <v>113</v>
      </c>
      <c r="AA22" s="181" t="s">
        <v>296</v>
      </c>
      <c r="AB22" s="871"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63"/>
      <c r="M23" s="863"/>
      <c r="N23" s="863"/>
      <c r="O23" s="863"/>
      <c r="P23" s="863"/>
      <c r="Q23" s="863"/>
      <c r="R23" s="863"/>
      <c r="S23" s="863"/>
      <c r="T23" s="863"/>
      <c r="U23" s="863"/>
      <c r="V23" s="233"/>
      <c r="W23" s="233"/>
      <c r="X23" s="232"/>
      <c r="Y23" s="193"/>
      <c r="Z23" s="193"/>
      <c r="AA23" s="193"/>
      <c r="AB23" s="863"/>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63"/>
      <c r="M24" s="863"/>
      <c r="N24" s="863"/>
      <c r="O24" s="863"/>
      <c r="P24" s="863"/>
      <c r="Q24" s="863"/>
      <c r="R24" s="863"/>
      <c r="S24" s="863"/>
      <c r="T24" s="863"/>
      <c r="U24" s="863"/>
      <c r="V24" s="188" t="s">
        <v>51</v>
      </c>
      <c r="W24" s="188" t="s">
        <v>52</v>
      </c>
      <c r="X24" s="186">
        <v>12</v>
      </c>
      <c r="Y24" s="181">
        <v>1</v>
      </c>
      <c r="Z24" s="181" t="s">
        <v>113</v>
      </c>
      <c r="AA24" s="181" t="s">
        <v>296</v>
      </c>
      <c r="AB24" s="863"/>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63"/>
      <c r="M25" s="863"/>
      <c r="N25" s="863"/>
      <c r="O25" s="863"/>
      <c r="P25" s="863"/>
      <c r="Q25" s="863"/>
      <c r="R25" s="863"/>
      <c r="S25" s="863"/>
      <c r="T25" s="863"/>
      <c r="U25" s="863"/>
      <c r="V25" s="233"/>
      <c r="W25" s="233"/>
      <c r="X25" s="232"/>
      <c r="Y25" s="193"/>
      <c r="Z25" s="193"/>
      <c r="AA25" s="193"/>
      <c r="AB25" s="863"/>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63"/>
      <c r="M26" s="863"/>
      <c r="N26" s="863"/>
      <c r="O26" s="863"/>
      <c r="P26" s="863"/>
      <c r="Q26" s="863"/>
      <c r="R26" s="863"/>
      <c r="S26" s="863"/>
      <c r="T26" s="863"/>
      <c r="U26" s="863"/>
      <c r="V26" s="188" t="s">
        <v>51</v>
      </c>
      <c r="W26" s="188" t="s">
        <v>52</v>
      </c>
      <c r="X26" s="186">
        <v>12</v>
      </c>
      <c r="Y26" s="181">
        <v>1</v>
      </c>
      <c r="Z26" s="181" t="s">
        <v>113</v>
      </c>
      <c r="AA26" s="181" t="s">
        <v>296</v>
      </c>
      <c r="AB26" s="863"/>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63"/>
      <c r="M27" s="863"/>
      <c r="N27" s="863"/>
      <c r="O27" s="863"/>
      <c r="P27" s="863"/>
      <c r="Q27" s="863"/>
      <c r="R27" s="863"/>
      <c r="S27" s="863"/>
      <c r="T27" s="863"/>
      <c r="U27" s="863"/>
      <c r="V27" s="233"/>
      <c r="W27" s="233"/>
      <c r="X27" s="232"/>
      <c r="Y27" s="193"/>
      <c r="Z27" s="193"/>
      <c r="AA27" s="193"/>
      <c r="AB27" s="863"/>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63"/>
      <c r="M28" s="863"/>
      <c r="N28" s="863"/>
      <c r="O28" s="863"/>
      <c r="P28" s="863"/>
      <c r="Q28" s="863"/>
      <c r="R28" s="863"/>
      <c r="S28" s="863"/>
      <c r="T28" s="863"/>
      <c r="U28" s="863"/>
      <c r="V28" s="188" t="s">
        <v>51</v>
      </c>
      <c r="W28" s="188" t="s">
        <v>52</v>
      </c>
      <c r="X28" s="186">
        <v>12</v>
      </c>
      <c r="Y28" s="181">
        <v>1</v>
      </c>
      <c r="Z28" s="181" t="s">
        <v>113</v>
      </c>
      <c r="AA28" s="181" t="s">
        <v>296</v>
      </c>
      <c r="AB28" s="863"/>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63"/>
      <c r="M29" s="863"/>
      <c r="N29" s="863"/>
      <c r="O29" s="863"/>
      <c r="P29" s="863"/>
      <c r="Q29" s="863"/>
      <c r="R29" s="863"/>
      <c r="S29" s="863"/>
      <c r="T29" s="863"/>
      <c r="U29" s="863"/>
      <c r="V29" s="233"/>
      <c r="W29" s="233"/>
      <c r="X29" s="232"/>
      <c r="Y29" s="193"/>
      <c r="Z29" s="193"/>
      <c r="AA29" s="193"/>
      <c r="AB29" s="863"/>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43"/>
      <c r="M30" s="843"/>
      <c r="N30" s="843"/>
      <c r="O30" s="843"/>
      <c r="P30" s="843"/>
      <c r="Q30" s="843"/>
      <c r="R30" s="843"/>
      <c r="S30" s="843"/>
      <c r="T30" s="843"/>
      <c r="U30" s="843"/>
      <c r="V30" s="188" t="s">
        <v>51</v>
      </c>
      <c r="W30" s="188" t="s">
        <v>52</v>
      </c>
      <c r="X30" s="186">
        <v>12</v>
      </c>
      <c r="Y30" s="181">
        <v>1</v>
      </c>
      <c r="Z30" s="181" t="s">
        <v>113</v>
      </c>
      <c r="AA30" s="181" t="s">
        <v>296</v>
      </c>
      <c r="AB30" s="843"/>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64"/>
      <c r="M31" s="806"/>
      <c r="N31" s="806"/>
      <c r="O31" s="806"/>
      <c r="P31" s="806"/>
      <c r="Q31" s="806"/>
      <c r="R31" s="806"/>
      <c r="S31" s="806"/>
      <c r="T31" s="806"/>
      <c r="U31" s="806"/>
      <c r="V31" s="806"/>
      <c r="W31" s="806"/>
      <c r="X31" s="806"/>
      <c r="Y31" s="806"/>
      <c r="Z31" s="806"/>
      <c r="AA31" s="807"/>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65"/>
      <c r="M33" s="806"/>
      <c r="N33" s="806"/>
      <c r="O33" s="806"/>
      <c r="P33" s="806"/>
      <c r="Q33" s="806"/>
      <c r="R33" s="806"/>
      <c r="S33" s="806"/>
      <c r="T33" s="806"/>
      <c r="U33" s="806"/>
      <c r="V33" s="806"/>
      <c r="W33" s="806"/>
      <c r="X33" s="806"/>
      <c r="Y33" s="806"/>
      <c r="Z33" s="807"/>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64" t="s">
        <v>48</v>
      </c>
      <c r="M55" s="806"/>
      <c r="N55" s="806"/>
      <c r="O55" s="806"/>
      <c r="P55" s="806"/>
      <c r="Q55" s="806"/>
      <c r="R55" s="806"/>
      <c r="S55" s="806"/>
      <c r="T55" s="806"/>
      <c r="U55" s="806"/>
      <c r="V55" s="806"/>
      <c r="W55" s="806"/>
      <c r="X55" s="806"/>
      <c r="Y55" s="806"/>
      <c r="Z55" s="806"/>
      <c r="AA55" s="807"/>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6"/>
      <c r="M88" s="867"/>
      <c r="N88" s="867"/>
      <c r="O88" s="867"/>
      <c r="P88" s="867"/>
      <c r="Q88" s="867"/>
      <c r="R88" s="867"/>
      <c r="S88" s="867"/>
      <c r="T88" s="867"/>
      <c r="U88" s="867"/>
      <c r="V88" s="867"/>
      <c r="W88" s="867"/>
      <c r="X88" s="867"/>
      <c r="Y88" s="867"/>
      <c r="Z88" s="867"/>
      <c r="AA88" s="868"/>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6" t="s">
        <v>48</v>
      </c>
      <c r="M97" s="867"/>
      <c r="N97" s="867"/>
      <c r="O97" s="867"/>
      <c r="P97" s="867"/>
      <c r="Q97" s="867"/>
      <c r="R97" s="867"/>
      <c r="S97" s="867"/>
      <c r="T97" s="867"/>
      <c r="U97" s="867"/>
      <c r="V97" s="867"/>
      <c r="W97" s="867"/>
      <c r="X97" s="867"/>
      <c r="Y97" s="867"/>
      <c r="Z97" s="867"/>
      <c r="AA97" s="869"/>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62" t="s">
        <v>506</v>
      </c>
      <c r="M98" s="80" t="s">
        <v>507</v>
      </c>
      <c r="N98" s="862" t="s">
        <v>240</v>
      </c>
      <c r="O98" s="312" t="s">
        <v>241</v>
      </c>
      <c r="P98" s="59">
        <v>10106</v>
      </c>
      <c r="Q98" s="80" t="s">
        <v>242</v>
      </c>
      <c r="R98" s="59" t="s">
        <v>502</v>
      </c>
      <c r="S98" s="202" t="s">
        <v>503</v>
      </c>
      <c r="T98" s="61" t="s">
        <v>97</v>
      </c>
      <c r="U98" s="202" t="s">
        <v>112</v>
      </c>
      <c r="V98" s="870" t="s">
        <v>294</v>
      </c>
      <c r="W98" s="870" t="s">
        <v>53</v>
      </c>
      <c r="X98" s="219">
        <v>7</v>
      </c>
      <c r="Y98" s="61">
        <v>1</v>
      </c>
      <c r="Z98" s="862" t="s">
        <v>84</v>
      </c>
      <c r="AA98" s="862" t="s">
        <v>85</v>
      </c>
      <c r="AB98" s="862"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63"/>
      <c r="M99" s="80" t="s">
        <v>510</v>
      </c>
      <c r="N99" s="863"/>
      <c r="O99" s="312" t="s">
        <v>241</v>
      </c>
      <c r="P99" s="59">
        <v>10106</v>
      </c>
      <c r="Q99" s="80" t="s">
        <v>242</v>
      </c>
      <c r="R99" s="185" t="s">
        <v>502</v>
      </c>
      <c r="S99" s="235" t="s">
        <v>503</v>
      </c>
      <c r="T99" s="186" t="s">
        <v>97</v>
      </c>
      <c r="U99" s="235" t="s">
        <v>112</v>
      </c>
      <c r="V99" s="863"/>
      <c r="W99" s="863"/>
      <c r="X99" s="219">
        <v>7</v>
      </c>
      <c r="Y99" s="61">
        <v>1</v>
      </c>
      <c r="Z99" s="863"/>
      <c r="AA99" s="863"/>
      <c r="AB99" s="863"/>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43"/>
      <c r="M100" s="80">
        <v>93141808</v>
      </c>
      <c r="N100" s="843"/>
      <c r="O100" s="312" t="s">
        <v>241</v>
      </c>
      <c r="P100" s="59">
        <v>10106</v>
      </c>
      <c r="Q100" s="80" t="s">
        <v>242</v>
      </c>
      <c r="R100" s="185" t="s">
        <v>502</v>
      </c>
      <c r="S100" s="235" t="s">
        <v>503</v>
      </c>
      <c r="T100" s="186" t="s">
        <v>97</v>
      </c>
      <c r="U100" s="235" t="s">
        <v>112</v>
      </c>
      <c r="V100" s="843"/>
      <c r="W100" s="843"/>
      <c r="X100" s="219">
        <v>7</v>
      </c>
      <c r="Y100" s="61">
        <v>1</v>
      </c>
      <c r="Z100" s="843"/>
      <c r="AA100" s="843"/>
      <c r="AB100" s="843"/>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53"/>
      <c r="B105" s="854"/>
      <c r="C105" s="854"/>
      <c r="D105" s="854"/>
      <c r="E105" s="854"/>
      <c r="F105" s="854"/>
      <c r="G105" s="854"/>
      <c r="H105" s="854"/>
      <c r="I105" s="854"/>
      <c r="J105" s="855"/>
      <c r="K105" s="361">
        <f>K10+K12+K14+K17+K19+K23+K25+K27+K29+K31+K33+K43+K53+K55+K57+K63+K69+K72+K74+K76+K78+K84+K88+K90+K92+K94+K97+K101+K103+K104</f>
        <v>1006146728</v>
      </c>
      <c r="L105" s="856"/>
      <c r="M105" s="806"/>
      <c r="N105" s="806"/>
      <c r="O105" s="806"/>
      <c r="P105" s="806"/>
      <c r="Q105" s="806"/>
      <c r="R105" s="806"/>
      <c r="S105" s="806"/>
      <c r="T105" s="806"/>
      <c r="U105" s="806"/>
      <c r="V105" s="806"/>
      <c r="W105" s="806"/>
      <c r="X105" s="806"/>
      <c r="Y105" s="806"/>
      <c r="Z105" s="806"/>
      <c r="AA105" s="807"/>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7" t="s">
        <v>517</v>
      </c>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6"/>
      <c r="Y106" s="806"/>
      <c r="Z106" s="806"/>
      <c r="AA106" s="807"/>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8" t="s">
        <v>214</v>
      </c>
      <c r="F107" s="854"/>
      <c r="G107" s="854"/>
      <c r="H107" s="854"/>
      <c r="I107" s="854"/>
      <c r="J107" s="859"/>
      <c r="K107" s="369"/>
      <c r="L107" s="369"/>
      <c r="M107" s="858" t="s">
        <v>215</v>
      </c>
      <c r="N107" s="854"/>
      <c r="O107" s="854"/>
      <c r="P107" s="859"/>
      <c r="Q107" s="370"/>
      <c r="R107" s="858" t="s">
        <v>518</v>
      </c>
      <c r="S107" s="854"/>
      <c r="T107" s="854"/>
      <c r="U107" s="854"/>
      <c r="V107" s="859"/>
      <c r="W107" s="860" t="s">
        <v>217</v>
      </c>
      <c r="X107" s="803"/>
      <c r="Y107" s="803"/>
      <c r="Z107" s="804"/>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3" t="s">
        <v>218</v>
      </c>
      <c r="F108" s="803"/>
      <c r="G108" s="803"/>
      <c r="H108" s="803"/>
      <c r="I108" s="803"/>
      <c r="J108" s="804"/>
      <c r="K108" s="153"/>
      <c r="L108" s="153"/>
      <c r="M108" s="813" t="s">
        <v>219</v>
      </c>
      <c r="N108" s="803"/>
      <c r="O108" s="803"/>
      <c r="P108" s="804"/>
      <c r="Q108" s="153"/>
      <c r="R108" s="813" t="s">
        <v>220</v>
      </c>
      <c r="S108" s="803"/>
      <c r="T108" s="803"/>
      <c r="U108" s="803"/>
      <c r="V108" s="804"/>
      <c r="W108" s="814" t="s">
        <v>192</v>
      </c>
      <c r="X108" s="803"/>
      <c r="Y108" s="803"/>
      <c r="Z108" s="804"/>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61"/>
      <c r="M109" s="803"/>
      <c r="N109" s="803"/>
      <c r="O109" s="804"/>
      <c r="P109" s="385"/>
      <c r="Q109" s="386"/>
      <c r="R109" s="861"/>
      <c r="S109" s="803"/>
      <c r="T109" s="803"/>
      <c r="U109" s="804"/>
      <c r="V109" s="4"/>
      <c r="W109" s="861"/>
      <c r="X109" s="803"/>
      <c r="Y109" s="804"/>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9"/>
      <c r="B1" s="832"/>
      <c r="C1" s="832"/>
      <c r="D1" s="833"/>
      <c r="E1" s="932" t="s">
        <v>571</v>
      </c>
      <c r="F1" s="933"/>
      <c r="G1" s="933"/>
      <c r="H1" s="933"/>
      <c r="I1" s="933"/>
      <c r="J1" s="933"/>
      <c r="K1" s="933"/>
      <c r="L1" s="933"/>
      <c r="M1" s="933"/>
      <c r="N1" s="933"/>
      <c r="O1" s="933"/>
      <c r="P1" s="933"/>
      <c r="Q1" s="933"/>
      <c r="R1" s="933"/>
      <c r="S1" s="933"/>
      <c r="T1" s="933"/>
      <c r="U1" s="933"/>
      <c r="V1" s="933"/>
      <c r="W1" s="934"/>
      <c r="X1" s="391"/>
      <c r="Y1" s="942" t="s">
        <v>1</v>
      </c>
      <c r="Z1" s="806"/>
      <c r="AA1" s="806"/>
      <c r="AB1" s="807"/>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34"/>
      <c r="B2" s="825"/>
      <c r="C2" s="825"/>
      <c r="D2" s="826"/>
      <c r="E2" s="935"/>
      <c r="F2" s="936"/>
      <c r="G2" s="936"/>
      <c r="H2" s="936"/>
      <c r="I2" s="936"/>
      <c r="J2" s="936"/>
      <c r="K2" s="936"/>
      <c r="L2" s="936"/>
      <c r="M2" s="936"/>
      <c r="N2" s="936"/>
      <c r="O2" s="936"/>
      <c r="P2" s="936"/>
      <c r="Q2" s="936"/>
      <c r="R2" s="936"/>
      <c r="S2" s="936"/>
      <c r="T2" s="936"/>
      <c r="U2" s="936"/>
      <c r="V2" s="936"/>
      <c r="W2" s="937"/>
      <c r="X2" s="391"/>
      <c r="Y2" s="942" t="s">
        <v>2</v>
      </c>
      <c r="Z2" s="806"/>
      <c r="AA2" s="806"/>
      <c r="AB2" s="807"/>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34"/>
      <c r="B3" s="825"/>
      <c r="C3" s="825"/>
      <c r="D3" s="826"/>
      <c r="E3" s="935"/>
      <c r="F3" s="936"/>
      <c r="G3" s="936"/>
      <c r="H3" s="936"/>
      <c r="I3" s="936"/>
      <c r="J3" s="936"/>
      <c r="K3" s="936"/>
      <c r="L3" s="936"/>
      <c r="M3" s="936"/>
      <c r="N3" s="936"/>
      <c r="O3" s="936"/>
      <c r="P3" s="936"/>
      <c r="Q3" s="936"/>
      <c r="R3" s="936"/>
      <c r="S3" s="936"/>
      <c r="T3" s="936"/>
      <c r="U3" s="936"/>
      <c r="V3" s="936"/>
      <c r="W3" s="937"/>
      <c r="X3" s="391"/>
      <c r="Y3" s="943" t="s">
        <v>3</v>
      </c>
      <c r="Z3" s="806"/>
      <c r="AA3" s="806"/>
      <c r="AB3" s="807"/>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35"/>
      <c r="B4" s="827"/>
      <c r="C4" s="827"/>
      <c r="D4" s="828"/>
      <c r="E4" s="938"/>
      <c r="F4" s="939"/>
      <c r="G4" s="939"/>
      <c r="H4" s="939"/>
      <c r="I4" s="939"/>
      <c r="J4" s="939"/>
      <c r="K4" s="939"/>
      <c r="L4" s="939"/>
      <c r="M4" s="939"/>
      <c r="N4" s="939"/>
      <c r="O4" s="939"/>
      <c r="P4" s="939"/>
      <c r="Q4" s="939"/>
      <c r="R4" s="939"/>
      <c r="S4" s="939"/>
      <c r="T4" s="939"/>
      <c r="U4" s="939"/>
      <c r="V4" s="939"/>
      <c r="W4" s="940"/>
      <c r="X4" s="391"/>
      <c r="Y4" s="942" t="s">
        <v>5</v>
      </c>
      <c r="Z4" s="806"/>
      <c r="AA4" s="806"/>
      <c r="AB4" s="807"/>
      <c r="AC4" s="912" t="s">
        <v>4</v>
      </c>
      <c r="AD4" s="913"/>
      <c r="AE4" s="913"/>
      <c r="AF4" s="913"/>
      <c r="AG4" s="913"/>
      <c r="AH4" s="913"/>
      <c r="AI4" s="913"/>
      <c r="AJ4" s="913"/>
      <c r="AK4" s="913"/>
      <c r="AL4" s="913"/>
      <c r="AM4" s="913"/>
      <c r="AN4" s="913"/>
      <c r="AO4" s="913"/>
      <c r="AP4" s="913"/>
      <c r="AQ4" s="913"/>
      <c r="AR4" s="913"/>
      <c r="AS4" s="914"/>
      <c r="AT4" s="208"/>
      <c r="AU4" s="208"/>
      <c r="AV4" s="208"/>
      <c r="AW4" s="208"/>
      <c r="AX4" s="208"/>
      <c r="AY4" s="208"/>
      <c r="AZ4" s="208"/>
      <c r="BA4" s="208"/>
      <c r="BB4" s="208"/>
      <c r="BC4" s="386"/>
      <c r="BD4" s="208"/>
      <c r="BE4" s="208"/>
      <c r="BF4" s="208"/>
      <c r="BG4" s="208"/>
      <c r="BH4" s="208"/>
    </row>
    <row r="5" spans="1:60" ht="18" customHeight="1">
      <c r="A5" s="941" t="s">
        <v>6</v>
      </c>
      <c r="B5" s="806"/>
      <c r="C5" s="806"/>
      <c r="D5" s="836" t="s">
        <v>520</v>
      </c>
      <c r="E5" s="806"/>
      <c r="F5" s="806"/>
      <c r="G5" s="806"/>
      <c r="H5" s="806"/>
      <c r="I5" s="806"/>
      <c r="J5" s="806"/>
      <c r="K5" s="806"/>
      <c r="L5" s="806"/>
      <c r="M5" s="806"/>
      <c r="N5" s="806"/>
      <c r="O5" s="806"/>
      <c r="P5" s="806"/>
      <c r="Q5" s="806"/>
      <c r="R5" s="806"/>
      <c r="S5" s="806"/>
      <c r="T5" s="806"/>
      <c r="U5" s="806"/>
      <c r="V5" s="806"/>
      <c r="W5" s="806"/>
      <c r="X5" s="806"/>
      <c r="Y5" s="806"/>
      <c r="Z5" s="806"/>
      <c r="AA5" s="806"/>
      <c r="AB5" s="807"/>
      <c r="AC5" s="834"/>
      <c r="AD5" s="825"/>
      <c r="AE5" s="825"/>
      <c r="AF5" s="825"/>
      <c r="AG5" s="825"/>
      <c r="AH5" s="825"/>
      <c r="AI5" s="825"/>
      <c r="AJ5" s="825"/>
      <c r="AK5" s="825"/>
      <c r="AL5" s="825"/>
      <c r="AM5" s="825"/>
      <c r="AN5" s="825"/>
      <c r="AO5" s="825"/>
      <c r="AP5" s="825"/>
      <c r="AQ5" s="825"/>
      <c r="AR5" s="825"/>
      <c r="AS5" s="915"/>
      <c r="AT5" s="208"/>
      <c r="AU5" s="208"/>
      <c r="AV5" s="208"/>
      <c r="AW5" s="208"/>
      <c r="AX5" s="208"/>
      <c r="AY5" s="208"/>
      <c r="AZ5" s="208"/>
      <c r="BA5" s="208"/>
      <c r="BB5" s="208"/>
      <c r="BC5" s="386"/>
      <c r="BD5" s="208"/>
      <c r="BE5" s="208"/>
      <c r="BF5" s="208"/>
      <c r="BG5" s="208"/>
      <c r="BH5" s="208"/>
    </row>
    <row r="6" spans="1:60" ht="18" customHeight="1">
      <c r="A6" s="941" t="s">
        <v>521</v>
      </c>
      <c r="B6" s="806"/>
      <c r="C6" s="806"/>
      <c r="D6" s="836" t="s">
        <v>522</v>
      </c>
      <c r="E6" s="806"/>
      <c r="F6" s="806"/>
      <c r="G6" s="806"/>
      <c r="H6" s="806"/>
      <c r="I6" s="806"/>
      <c r="J6" s="806"/>
      <c r="K6" s="806"/>
      <c r="L6" s="806"/>
      <c r="M6" s="806"/>
      <c r="N6" s="806"/>
      <c r="O6" s="806"/>
      <c r="P6" s="806"/>
      <c r="Q6" s="806"/>
      <c r="R6" s="806"/>
      <c r="S6" s="806"/>
      <c r="T6" s="806"/>
      <c r="U6" s="806"/>
      <c r="V6" s="806"/>
      <c r="W6" s="806"/>
      <c r="X6" s="806"/>
      <c r="Y6" s="806"/>
      <c r="Z6" s="806"/>
      <c r="AA6" s="806"/>
      <c r="AB6" s="807"/>
      <c r="AC6" s="834"/>
      <c r="AD6" s="825"/>
      <c r="AE6" s="825"/>
      <c r="AF6" s="825"/>
      <c r="AG6" s="825"/>
      <c r="AH6" s="825"/>
      <c r="AI6" s="825"/>
      <c r="AJ6" s="825"/>
      <c r="AK6" s="825"/>
      <c r="AL6" s="825"/>
      <c r="AM6" s="825"/>
      <c r="AN6" s="825"/>
      <c r="AO6" s="825"/>
      <c r="AP6" s="825"/>
      <c r="AQ6" s="825"/>
      <c r="AR6" s="825"/>
      <c r="AS6" s="915"/>
      <c r="AT6" s="208"/>
      <c r="AU6" s="208"/>
      <c r="AV6" s="208"/>
      <c r="AW6" s="208"/>
      <c r="AX6" s="208"/>
      <c r="AY6" s="208"/>
      <c r="AZ6" s="208"/>
      <c r="BA6" s="208"/>
      <c r="BB6" s="208"/>
      <c r="BC6" s="386"/>
      <c r="BD6" s="208"/>
      <c r="BE6" s="208"/>
      <c r="BF6" s="208"/>
      <c r="BG6" s="208"/>
      <c r="BH6" s="208"/>
    </row>
    <row r="7" spans="1:60" ht="18" customHeight="1">
      <c r="A7" s="941" t="s">
        <v>523</v>
      </c>
      <c r="B7" s="806"/>
      <c r="C7" s="806"/>
      <c r="D7" s="836" t="s">
        <v>524</v>
      </c>
      <c r="E7" s="806"/>
      <c r="F7" s="806"/>
      <c r="G7" s="806"/>
      <c r="H7" s="806"/>
      <c r="I7" s="806"/>
      <c r="J7" s="806"/>
      <c r="K7" s="806"/>
      <c r="L7" s="806"/>
      <c r="M7" s="806"/>
      <c r="N7" s="806"/>
      <c r="O7" s="806"/>
      <c r="P7" s="806"/>
      <c r="Q7" s="806"/>
      <c r="R7" s="806"/>
      <c r="S7" s="806"/>
      <c r="T7" s="806"/>
      <c r="U7" s="806"/>
      <c r="V7" s="806"/>
      <c r="W7" s="806"/>
      <c r="X7" s="806"/>
      <c r="Y7" s="806"/>
      <c r="Z7" s="806"/>
      <c r="AA7" s="806"/>
      <c r="AB7" s="807"/>
      <c r="AC7" s="834"/>
      <c r="AD7" s="825"/>
      <c r="AE7" s="825"/>
      <c r="AF7" s="825"/>
      <c r="AG7" s="825"/>
      <c r="AH7" s="825"/>
      <c r="AI7" s="825"/>
      <c r="AJ7" s="825"/>
      <c r="AK7" s="825"/>
      <c r="AL7" s="825"/>
      <c r="AM7" s="825"/>
      <c r="AN7" s="825"/>
      <c r="AO7" s="825"/>
      <c r="AP7" s="825"/>
      <c r="AQ7" s="825"/>
      <c r="AR7" s="825"/>
      <c r="AS7" s="915"/>
      <c r="AT7" s="208"/>
      <c r="AU7" s="208"/>
      <c r="AV7" s="208"/>
      <c r="AW7" s="208"/>
      <c r="AX7" s="208"/>
      <c r="AY7" s="208"/>
      <c r="AZ7" s="208"/>
      <c r="BA7" s="208"/>
      <c r="BB7" s="208"/>
      <c r="BC7" s="386"/>
      <c r="BD7" s="208"/>
      <c r="BE7" s="208"/>
      <c r="BF7" s="208"/>
      <c r="BG7" s="208"/>
      <c r="BH7" s="208"/>
    </row>
    <row r="8" spans="1:60" ht="18" customHeight="1">
      <c r="A8" s="941" t="s">
        <v>525</v>
      </c>
      <c r="B8" s="806"/>
      <c r="C8" s="806"/>
      <c r="D8" s="836" t="s">
        <v>526</v>
      </c>
      <c r="E8" s="806"/>
      <c r="F8" s="806"/>
      <c r="G8" s="806"/>
      <c r="H8" s="806"/>
      <c r="I8" s="806"/>
      <c r="J8" s="806"/>
      <c r="K8" s="806"/>
      <c r="L8" s="806"/>
      <c r="M8" s="806"/>
      <c r="N8" s="806"/>
      <c r="O8" s="806"/>
      <c r="P8" s="806"/>
      <c r="Q8" s="806"/>
      <c r="R8" s="806"/>
      <c r="S8" s="806"/>
      <c r="T8" s="806"/>
      <c r="U8" s="806"/>
      <c r="V8" s="806"/>
      <c r="W8" s="806"/>
      <c r="X8" s="806"/>
      <c r="Y8" s="806"/>
      <c r="Z8" s="806"/>
      <c r="AA8" s="806"/>
      <c r="AB8" s="807"/>
      <c r="AC8" s="834"/>
      <c r="AD8" s="825"/>
      <c r="AE8" s="825"/>
      <c r="AF8" s="825"/>
      <c r="AG8" s="825"/>
      <c r="AH8" s="825"/>
      <c r="AI8" s="825"/>
      <c r="AJ8" s="825"/>
      <c r="AK8" s="825"/>
      <c r="AL8" s="825"/>
      <c r="AM8" s="825"/>
      <c r="AN8" s="825"/>
      <c r="AO8" s="825"/>
      <c r="AP8" s="825"/>
      <c r="AQ8" s="825"/>
      <c r="AR8" s="825"/>
      <c r="AS8" s="915"/>
      <c r="AT8" s="208"/>
      <c r="AU8" s="208"/>
      <c r="AV8" s="208"/>
      <c r="AW8" s="208"/>
      <c r="AX8" s="208"/>
      <c r="AY8" s="208"/>
      <c r="AZ8" s="208"/>
      <c r="BA8" s="208"/>
      <c r="BB8" s="208"/>
      <c r="BC8" s="386"/>
      <c r="BD8" s="208"/>
      <c r="BE8" s="208"/>
      <c r="BF8" s="208"/>
      <c r="BG8" s="208"/>
      <c r="BH8" s="208"/>
    </row>
    <row r="9" spans="1:60" ht="28.5" customHeight="1">
      <c r="A9" s="951" t="s">
        <v>527</v>
      </c>
      <c r="B9" s="952"/>
      <c r="C9" s="952"/>
      <c r="D9" s="953" t="s">
        <v>528</v>
      </c>
      <c r="E9" s="806"/>
      <c r="F9" s="806"/>
      <c r="G9" s="806"/>
      <c r="H9" s="806"/>
      <c r="I9" s="806"/>
      <c r="J9" s="806"/>
      <c r="K9" s="806"/>
      <c r="L9" s="806"/>
      <c r="M9" s="806"/>
      <c r="N9" s="806"/>
      <c r="O9" s="806"/>
      <c r="P9" s="806"/>
      <c r="Q9" s="806"/>
      <c r="R9" s="806"/>
      <c r="S9" s="806"/>
      <c r="T9" s="806"/>
      <c r="U9" s="806"/>
      <c r="V9" s="806"/>
      <c r="W9" s="806"/>
      <c r="X9" s="806"/>
      <c r="Y9" s="806"/>
      <c r="Z9" s="806"/>
      <c r="AA9" s="806"/>
      <c r="AB9" s="807"/>
      <c r="AC9" s="835"/>
      <c r="AD9" s="827"/>
      <c r="AE9" s="827"/>
      <c r="AF9" s="827"/>
      <c r="AG9" s="827"/>
      <c r="AH9" s="827"/>
      <c r="AI9" s="827"/>
      <c r="AJ9" s="827"/>
      <c r="AK9" s="827"/>
      <c r="AL9" s="827"/>
      <c r="AM9" s="827"/>
      <c r="AN9" s="827"/>
      <c r="AO9" s="827"/>
      <c r="AP9" s="827"/>
      <c r="AQ9" s="827"/>
      <c r="AR9" s="827"/>
      <c r="AS9" s="916"/>
      <c r="AT9" s="208"/>
      <c r="AU9" s="208"/>
      <c r="AV9" s="208"/>
      <c r="AW9" s="208"/>
      <c r="AX9" s="208"/>
      <c r="AY9" s="208"/>
      <c r="AZ9" s="208"/>
      <c r="BA9" s="208"/>
      <c r="BB9" s="208"/>
      <c r="BC9" s="386"/>
      <c r="BD9" s="208"/>
      <c r="BE9" s="208"/>
      <c r="BF9" s="208"/>
      <c r="BG9" s="208"/>
      <c r="BH9" s="208"/>
    </row>
    <row r="10" spans="1:60" ht="6.75" hidden="1" customHeight="1">
      <c r="A10" s="954"/>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7"/>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2" t="s">
        <v>525</v>
      </c>
      <c r="B11" s="842" t="s">
        <v>529</v>
      </c>
      <c r="C11" s="842" t="s">
        <v>18</v>
      </c>
      <c r="D11" s="842" t="s">
        <v>530</v>
      </c>
      <c r="E11" s="842" t="s">
        <v>572</v>
      </c>
      <c r="F11" s="842" t="s">
        <v>577</v>
      </c>
      <c r="G11" s="930" t="s">
        <v>22</v>
      </c>
      <c r="H11" s="931" t="s">
        <v>23</v>
      </c>
      <c r="I11" s="842" t="s">
        <v>24</v>
      </c>
      <c r="J11" s="842" t="s">
        <v>25</v>
      </c>
      <c r="K11" s="842" t="s">
        <v>26</v>
      </c>
      <c r="L11" s="842" t="s">
        <v>27</v>
      </c>
      <c r="M11" s="842" t="s">
        <v>231</v>
      </c>
      <c r="N11" s="842" t="s">
        <v>531</v>
      </c>
      <c r="O11" s="842" t="s">
        <v>30</v>
      </c>
      <c r="P11" s="925" t="s">
        <v>31</v>
      </c>
      <c r="Q11" s="807"/>
      <c r="R11" s="844" t="s">
        <v>32</v>
      </c>
      <c r="S11" s="806"/>
      <c r="T11" s="806"/>
      <c r="U11" s="806"/>
      <c r="V11" s="821"/>
      <c r="W11" s="396"/>
      <c r="X11" s="396"/>
      <c r="Y11" s="844" t="s">
        <v>33</v>
      </c>
      <c r="Z11" s="806"/>
      <c r="AA11" s="806"/>
      <c r="AB11" s="807"/>
      <c r="AC11" s="917" t="s">
        <v>575</v>
      </c>
      <c r="AD11" s="806"/>
      <c r="AE11" s="806"/>
      <c r="AF11" s="806"/>
      <c r="AG11" s="806"/>
      <c r="AH11" s="806"/>
      <c r="AI11" s="806"/>
      <c r="AJ11" s="806"/>
      <c r="AK11" s="806"/>
      <c r="AL11" s="806"/>
      <c r="AM11" s="806"/>
      <c r="AN11" s="807"/>
      <c r="AO11" s="917" t="s">
        <v>576</v>
      </c>
      <c r="AP11" s="806"/>
      <c r="AQ11" s="806"/>
      <c r="AR11" s="806"/>
      <c r="AS11" s="807"/>
      <c r="AT11" s="397"/>
      <c r="AU11" s="397"/>
      <c r="AV11" s="397"/>
      <c r="AW11" s="397"/>
      <c r="AX11" s="397"/>
      <c r="AY11" s="397"/>
      <c r="AZ11" s="397"/>
      <c r="BA11" s="397"/>
      <c r="BB11" s="397"/>
      <c r="BC11" s="398"/>
      <c r="BD11" s="397"/>
      <c r="BE11" s="397"/>
      <c r="BF11" s="397"/>
      <c r="BG11" s="397"/>
      <c r="BH11" s="397"/>
    </row>
    <row r="12" spans="1:60" ht="71.25" customHeight="1">
      <c r="A12" s="843"/>
      <c r="B12" s="843"/>
      <c r="C12" s="843"/>
      <c r="D12" s="843"/>
      <c r="E12" s="843"/>
      <c r="F12" s="843"/>
      <c r="G12" s="843"/>
      <c r="H12" s="918"/>
      <c r="I12" s="843"/>
      <c r="J12" s="843"/>
      <c r="K12" s="843"/>
      <c r="L12" s="843"/>
      <c r="M12" s="843"/>
      <c r="N12" s="918"/>
      <c r="O12" s="843"/>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5" t="s">
        <v>618</v>
      </c>
      <c r="AU12" s="806"/>
      <c r="AV12" s="806"/>
      <c r="AW12" s="806"/>
      <c r="AX12" s="806"/>
      <c r="AY12" s="806"/>
      <c r="AZ12" s="806"/>
      <c r="BA12" s="806"/>
      <c r="BB12" s="806"/>
      <c r="BC12" s="807"/>
      <c r="BD12" s="816" t="s">
        <v>35</v>
      </c>
      <c r="BE12" s="806"/>
      <c r="BF12" s="806"/>
      <c r="BG12" s="807"/>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90" t="s">
        <v>534</v>
      </c>
      <c r="B14" s="955" t="s">
        <v>570</v>
      </c>
      <c r="C14" s="890"/>
      <c r="D14" s="890" t="s">
        <v>535</v>
      </c>
      <c r="E14" s="920" t="s">
        <v>573</v>
      </c>
      <c r="F14" s="878"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9"/>
      <c r="B15" s="956"/>
      <c r="C15" s="919"/>
      <c r="D15" s="919"/>
      <c r="E15" s="921"/>
      <c r="F15" s="878"/>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92"/>
      <c r="B16" s="892"/>
      <c r="C16" s="892"/>
      <c r="D16" s="892"/>
      <c r="E16" s="893"/>
      <c r="F16" s="878"/>
      <c r="G16" s="944" t="s">
        <v>210</v>
      </c>
      <c r="H16" s="887"/>
      <c r="I16" s="887"/>
      <c r="J16" s="887"/>
      <c r="K16" s="887"/>
      <c r="L16" s="887"/>
      <c r="M16" s="887"/>
      <c r="N16" s="887"/>
      <c r="O16" s="887"/>
      <c r="P16" s="887"/>
      <c r="Q16" s="887"/>
      <c r="R16" s="887"/>
      <c r="S16" s="887"/>
      <c r="T16" s="887"/>
      <c r="U16" s="887"/>
      <c r="V16" s="887"/>
      <c r="W16" s="887"/>
      <c r="X16" s="888"/>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92"/>
      <c r="B17" s="892"/>
      <c r="C17" s="892"/>
      <c r="D17" s="892"/>
      <c r="E17" s="892"/>
      <c r="F17" s="880"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92"/>
      <c r="B18" s="892"/>
      <c r="C18" s="892"/>
      <c r="D18" s="892"/>
      <c r="E18" s="892"/>
      <c r="F18" s="881"/>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92"/>
      <c r="B19" s="892"/>
      <c r="C19" s="892"/>
      <c r="D19" s="892"/>
      <c r="E19" s="892"/>
      <c r="F19" s="882"/>
      <c r="G19" s="899" t="s">
        <v>210</v>
      </c>
      <c r="H19" s="887"/>
      <c r="I19" s="887"/>
      <c r="J19" s="887"/>
      <c r="K19" s="887"/>
      <c r="L19" s="887"/>
      <c r="M19" s="887"/>
      <c r="N19" s="887"/>
      <c r="O19" s="887"/>
      <c r="P19" s="887"/>
      <c r="Q19" s="887"/>
      <c r="R19" s="887"/>
      <c r="S19" s="887"/>
      <c r="T19" s="887"/>
      <c r="U19" s="887"/>
      <c r="V19" s="887"/>
      <c r="W19" s="887"/>
      <c r="X19" s="888"/>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92"/>
      <c r="B20" s="892"/>
      <c r="C20" s="892"/>
      <c r="D20" s="892"/>
      <c r="E20" s="892"/>
      <c r="F20" s="880"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92"/>
      <c r="B21" s="892"/>
      <c r="C21" s="892"/>
      <c r="D21" s="892"/>
      <c r="E21" s="892"/>
      <c r="F21" s="881"/>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92"/>
      <c r="B22" s="892"/>
      <c r="C22" s="892"/>
      <c r="D22" s="892"/>
      <c r="E22" s="892"/>
      <c r="F22" s="882"/>
      <c r="G22" s="899" t="s">
        <v>210</v>
      </c>
      <c r="H22" s="887"/>
      <c r="I22" s="887"/>
      <c r="J22" s="887"/>
      <c r="K22" s="887"/>
      <c r="L22" s="887"/>
      <c r="M22" s="887"/>
      <c r="N22" s="887"/>
      <c r="O22" s="887"/>
      <c r="P22" s="887"/>
      <c r="Q22" s="887"/>
      <c r="R22" s="887"/>
      <c r="S22" s="887"/>
      <c r="T22" s="887"/>
      <c r="U22" s="887"/>
      <c r="V22" s="887"/>
      <c r="W22" s="887"/>
      <c r="X22" s="888"/>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91"/>
      <c r="B23" s="891"/>
      <c r="C23" s="891"/>
      <c r="D23" s="891"/>
      <c r="E23" s="891"/>
      <c r="F23" s="880"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91"/>
      <c r="B24" s="891"/>
      <c r="C24" s="891"/>
      <c r="D24" s="891"/>
      <c r="E24" s="891"/>
      <c r="F24" s="882"/>
      <c r="G24" s="899" t="s">
        <v>210</v>
      </c>
      <c r="H24" s="887"/>
      <c r="I24" s="887"/>
      <c r="J24" s="887"/>
      <c r="K24" s="887"/>
      <c r="L24" s="887"/>
      <c r="M24" s="887"/>
      <c r="N24" s="887"/>
      <c r="O24" s="887"/>
      <c r="P24" s="887"/>
      <c r="Q24" s="887"/>
      <c r="R24" s="887"/>
      <c r="S24" s="887"/>
      <c r="T24" s="887"/>
      <c r="U24" s="887"/>
      <c r="V24" s="887"/>
      <c r="W24" s="887"/>
      <c r="X24" s="888"/>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92"/>
      <c r="B25" s="892"/>
      <c r="C25" s="892"/>
      <c r="D25" s="892"/>
      <c r="E25" s="892"/>
      <c r="F25" s="880"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92"/>
      <c r="B26" s="892"/>
      <c r="C26" s="892"/>
      <c r="D26" s="892"/>
      <c r="E26" s="892"/>
      <c r="F26" s="881"/>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92"/>
      <c r="B27" s="892"/>
      <c r="C27" s="892"/>
      <c r="D27" s="892"/>
      <c r="E27" s="892"/>
      <c r="F27" s="882"/>
      <c r="G27" s="899" t="s">
        <v>210</v>
      </c>
      <c r="H27" s="887"/>
      <c r="I27" s="887"/>
      <c r="J27" s="887"/>
      <c r="K27" s="887"/>
      <c r="L27" s="887"/>
      <c r="M27" s="887"/>
      <c r="N27" s="887"/>
      <c r="O27" s="887"/>
      <c r="P27" s="887"/>
      <c r="Q27" s="887"/>
      <c r="R27" s="887"/>
      <c r="S27" s="887"/>
      <c r="T27" s="887"/>
      <c r="U27" s="887"/>
      <c r="V27" s="887"/>
      <c r="W27" s="887"/>
      <c r="X27" s="888"/>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92"/>
      <c r="B28" s="892"/>
      <c r="C28" s="892"/>
      <c r="D28" s="892"/>
      <c r="E28" s="892"/>
      <c r="F28" s="880"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92"/>
      <c r="B29" s="892"/>
      <c r="C29" s="892"/>
      <c r="D29" s="892"/>
      <c r="E29" s="892"/>
      <c r="F29" s="881"/>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92"/>
      <c r="B30" s="892"/>
      <c r="C30" s="892"/>
      <c r="D30" s="892"/>
      <c r="E30" s="892"/>
      <c r="F30" s="882"/>
      <c r="G30" s="899" t="s">
        <v>210</v>
      </c>
      <c r="H30" s="887"/>
      <c r="I30" s="887"/>
      <c r="J30" s="887"/>
      <c r="K30" s="887"/>
      <c r="L30" s="887"/>
      <c r="M30" s="887"/>
      <c r="N30" s="887"/>
      <c r="O30" s="887"/>
      <c r="P30" s="887"/>
      <c r="Q30" s="887"/>
      <c r="R30" s="887"/>
      <c r="S30" s="887"/>
      <c r="T30" s="887"/>
      <c r="U30" s="887"/>
      <c r="V30" s="887"/>
      <c r="W30" s="887"/>
      <c r="X30" s="888"/>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92"/>
      <c r="B31" s="892"/>
      <c r="C31" s="892"/>
      <c r="D31" s="892"/>
      <c r="E31" s="892"/>
      <c r="F31" s="880"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92"/>
      <c r="B32" s="892"/>
      <c r="C32" s="892"/>
      <c r="D32" s="892"/>
      <c r="E32" s="892"/>
      <c r="F32" s="881"/>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92"/>
      <c r="B33" s="892"/>
      <c r="C33" s="892"/>
      <c r="D33" s="892"/>
      <c r="E33" s="892"/>
      <c r="F33" s="882"/>
      <c r="G33" s="899" t="s">
        <v>210</v>
      </c>
      <c r="H33" s="887"/>
      <c r="I33" s="887"/>
      <c r="J33" s="887"/>
      <c r="K33" s="887"/>
      <c r="L33" s="887"/>
      <c r="M33" s="887"/>
      <c r="N33" s="887"/>
      <c r="O33" s="887"/>
      <c r="P33" s="887"/>
      <c r="Q33" s="887"/>
      <c r="R33" s="887"/>
      <c r="S33" s="887"/>
      <c r="T33" s="887"/>
      <c r="U33" s="887"/>
      <c r="V33" s="887"/>
      <c r="W33" s="887"/>
      <c r="X33" s="888"/>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92"/>
      <c r="B34" s="892"/>
      <c r="C34" s="892"/>
      <c r="D34" s="892"/>
      <c r="E34" s="893"/>
      <c r="F34" s="901"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92"/>
      <c r="B35" s="892"/>
      <c r="C35" s="892"/>
      <c r="D35" s="892"/>
      <c r="E35" s="893"/>
      <c r="F35" s="902"/>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92"/>
      <c r="B36" s="892"/>
      <c r="C36" s="892"/>
      <c r="D36" s="892"/>
      <c r="E36" s="893"/>
      <c r="F36" s="902"/>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92"/>
      <c r="B37" s="892"/>
      <c r="C37" s="892"/>
      <c r="D37" s="892"/>
      <c r="E37" s="893"/>
      <c r="F37" s="902"/>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92"/>
      <c r="B38" s="892"/>
      <c r="C38" s="892"/>
      <c r="D38" s="892"/>
      <c r="E38" s="893"/>
      <c r="F38" s="877"/>
      <c r="G38" s="900" t="s">
        <v>210</v>
      </c>
      <c r="H38" s="900"/>
      <c r="I38" s="900"/>
      <c r="J38" s="900"/>
      <c r="K38" s="900"/>
      <c r="L38" s="900"/>
      <c r="M38" s="900"/>
      <c r="N38" s="900"/>
      <c r="O38" s="900"/>
      <c r="P38" s="900"/>
      <c r="Q38" s="900"/>
      <c r="R38" s="900"/>
      <c r="S38" s="900"/>
      <c r="T38" s="900"/>
      <c r="U38" s="900"/>
      <c r="V38" s="900"/>
      <c r="W38" s="900"/>
      <c r="X38" s="889"/>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91"/>
      <c r="B39" s="891"/>
      <c r="C39" s="891"/>
      <c r="D39" s="895" t="s">
        <v>579</v>
      </c>
      <c r="E39" s="896"/>
      <c r="F39" s="897"/>
      <c r="G39" s="896"/>
      <c r="H39" s="950"/>
      <c r="I39" s="896"/>
      <c r="J39" s="950"/>
      <c r="K39" s="950"/>
      <c r="L39" s="896"/>
      <c r="M39" s="896"/>
      <c r="N39" s="896"/>
      <c r="O39" s="896"/>
      <c r="P39" s="896"/>
      <c r="Q39" s="896"/>
      <c r="R39" s="896"/>
      <c r="S39" s="896"/>
      <c r="T39" s="896"/>
      <c r="U39" s="896"/>
      <c r="V39" s="896"/>
      <c r="W39" s="898"/>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91"/>
      <c r="B40" s="891"/>
      <c r="C40" s="891"/>
      <c r="D40" s="947" t="s">
        <v>536</v>
      </c>
      <c r="E40" s="945" t="s">
        <v>574</v>
      </c>
      <c r="F40" s="878"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91"/>
      <c r="B41" s="891"/>
      <c r="C41" s="891"/>
      <c r="D41" s="948"/>
      <c r="E41" s="946"/>
      <c r="F41" s="878"/>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91"/>
      <c r="B42" s="891"/>
      <c r="C42" s="891"/>
      <c r="D42" s="948"/>
      <c r="E42" s="946"/>
      <c r="F42" s="878"/>
      <c r="G42" s="887" t="s">
        <v>210</v>
      </c>
      <c r="H42" s="887"/>
      <c r="I42" s="887"/>
      <c r="J42" s="887"/>
      <c r="K42" s="887"/>
      <c r="L42" s="887"/>
      <c r="M42" s="887"/>
      <c r="N42" s="887"/>
      <c r="O42" s="887"/>
      <c r="P42" s="887"/>
      <c r="Q42" s="887"/>
      <c r="R42" s="887"/>
      <c r="S42" s="887"/>
      <c r="T42" s="887"/>
      <c r="U42" s="887"/>
      <c r="V42" s="887"/>
      <c r="W42" s="887"/>
      <c r="X42" s="888"/>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91"/>
      <c r="B43" s="891"/>
      <c r="C43" s="891"/>
      <c r="D43" s="948"/>
      <c r="E43" s="946"/>
      <c r="F43" s="878"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92"/>
      <c r="B44" s="892"/>
      <c r="C44" s="892"/>
      <c r="D44" s="948"/>
      <c r="E44" s="946"/>
      <c r="F44" s="878"/>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92"/>
      <c r="B45" s="892"/>
      <c r="C45" s="892"/>
      <c r="D45" s="948"/>
      <c r="E45" s="946"/>
      <c r="F45" s="878"/>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92"/>
      <c r="B46" s="892"/>
      <c r="C46" s="892"/>
      <c r="D46" s="948"/>
      <c r="E46" s="946"/>
      <c r="F46" s="878"/>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92"/>
      <c r="B47" s="892"/>
      <c r="C47" s="892"/>
      <c r="D47" s="948"/>
      <c r="E47" s="946"/>
      <c r="F47" s="878"/>
      <c r="G47" s="900" t="s">
        <v>210</v>
      </c>
      <c r="H47" s="900"/>
      <c r="I47" s="900"/>
      <c r="J47" s="900"/>
      <c r="K47" s="900"/>
      <c r="L47" s="900"/>
      <c r="M47" s="900"/>
      <c r="N47" s="900"/>
      <c r="O47" s="900"/>
      <c r="P47" s="900"/>
      <c r="Q47" s="900"/>
      <c r="R47" s="900"/>
      <c r="S47" s="900"/>
      <c r="T47" s="900"/>
      <c r="U47" s="900"/>
      <c r="V47" s="900"/>
      <c r="W47" s="900"/>
      <c r="X47" s="889"/>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92"/>
      <c r="B48" s="892"/>
      <c r="C48" s="892"/>
      <c r="D48" s="948"/>
      <c r="E48" s="946"/>
      <c r="F48" s="878"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92"/>
      <c r="B49" s="892"/>
      <c r="C49" s="892"/>
      <c r="D49" s="948"/>
      <c r="E49" s="946"/>
      <c r="F49" s="878"/>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92"/>
      <c r="B50" s="892"/>
      <c r="C50" s="892"/>
      <c r="D50" s="948"/>
      <c r="E50" s="946"/>
      <c r="F50" s="878"/>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91"/>
      <c r="B51" s="891"/>
      <c r="C51" s="891"/>
      <c r="D51" s="948"/>
      <c r="E51" s="946"/>
      <c r="F51" s="878"/>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92"/>
      <c r="B52" s="892"/>
      <c r="C52" s="892"/>
      <c r="D52" s="948"/>
      <c r="E52" s="946"/>
      <c r="F52" s="878"/>
      <c r="G52" s="887" t="s">
        <v>210</v>
      </c>
      <c r="H52" s="887"/>
      <c r="I52" s="887"/>
      <c r="J52" s="887"/>
      <c r="K52" s="887"/>
      <c r="L52" s="887"/>
      <c r="M52" s="887"/>
      <c r="N52" s="887"/>
      <c r="O52" s="887"/>
      <c r="P52" s="887"/>
      <c r="Q52" s="887"/>
      <c r="R52" s="887"/>
      <c r="S52" s="887"/>
      <c r="T52" s="887"/>
      <c r="U52" s="887"/>
      <c r="V52" s="887"/>
      <c r="W52" s="887"/>
      <c r="X52" s="889"/>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91"/>
      <c r="B53" s="891"/>
      <c r="C53" s="893"/>
      <c r="D53" s="923" t="s">
        <v>578</v>
      </c>
      <c r="E53" s="924"/>
      <c r="F53" s="924"/>
      <c r="G53" s="924"/>
      <c r="H53" s="924"/>
      <c r="I53" s="924"/>
      <c r="J53" s="924"/>
      <c r="K53" s="924"/>
      <c r="L53" s="924"/>
      <c r="M53" s="924"/>
      <c r="N53" s="924"/>
      <c r="O53" s="924"/>
      <c r="P53" s="924"/>
      <c r="Q53" s="924"/>
      <c r="R53" s="924"/>
      <c r="S53" s="924"/>
      <c r="T53" s="924"/>
      <c r="U53" s="924"/>
      <c r="V53" s="924"/>
      <c r="W53" s="924"/>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91"/>
      <c r="B54" s="891"/>
      <c r="C54" s="891"/>
      <c r="D54" s="919" t="s">
        <v>537</v>
      </c>
      <c r="E54" s="921" t="s">
        <v>574</v>
      </c>
      <c r="F54" s="877"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92"/>
      <c r="B55" s="892"/>
      <c r="C55" s="892"/>
      <c r="D55" s="919"/>
      <c r="E55" s="921"/>
      <c r="F55" s="878"/>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91"/>
      <c r="B56" s="891"/>
      <c r="C56" s="891"/>
      <c r="D56" s="891"/>
      <c r="E56" s="893"/>
      <c r="F56" s="878"/>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91"/>
      <c r="B57" s="891"/>
      <c r="C57" s="891"/>
      <c r="D57" s="891"/>
      <c r="E57" s="893"/>
      <c r="F57" s="878"/>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92"/>
      <c r="B58" s="892"/>
      <c r="C58" s="892"/>
      <c r="D58" s="892"/>
      <c r="E58" s="893"/>
      <c r="F58" s="878"/>
      <c r="G58" s="883" t="s">
        <v>210</v>
      </c>
      <c r="H58" s="883"/>
      <c r="I58" s="883"/>
      <c r="J58" s="883"/>
      <c r="K58" s="883"/>
      <c r="L58" s="883"/>
      <c r="M58" s="883"/>
      <c r="N58" s="883"/>
      <c r="O58" s="883"/>
      <c r="P58" s="883"/>
      <c r="Q58" s="883"/>
      <c r="R58" s="883"/>
      <c r="S58" s="883"/>
      <c r="T58" s="883"/>
      <c r="U58" s="883"/>
      <c r="V58" s="883"/>
      <c r="W58" s="883"/>
      <c r="X58" s="884"/>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92"/>
      <c r="B59" s="892"/>
      <c r="C59" s="892"/>
      <c r="D59" s="892"/>
      <c r="E59" s="893"/>
      <c r="F59" s="878"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92"/>
      <c r="B60" s="892"/>
      <c r="C60" s="892"/>
      <c r="D60" s="892"/>
      <c r="E60" s="893"/>
      <c r="F60" s="878"/>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92"/>
      <c r="B61" s="892"/>
      <c r="C61" s="892"/>
      <c r="D61" s="892"/>
      <c r="E61" s="893"/>
      <c r="F61" s="878"/>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92"/>
      <c r="B62" s="892"/>
      <c r="C62" s="892"/>
      <c r="D62" s="892"/>
      <c r="E62" s="893"/>
      <c r="F62" s="878"/>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91"/>
      <c r="B63" s="891"/>
      <c r="C63" s="891"/>
      <c r="D63" s="892"/>
      <c r="E63" s="893"/>
      <c r="F63" s="878"/>
      <c r="G63" s="883" t="s">
        <v>210</v>
      </c>
      <c r="H63" s="883"/>
      <c r="I63" s="883"/>
      <c r="J63" s="883"/>
      <c r="K63" s="883"/>
      <c r="L63" s="883"/>
      <c r="M63" s="883"/>
      <c r="N63" s="883"/>
      <c r="O63" s="883"/>
      <c r="P63" s="883"/>
      <c r="Q63" s="883"/>
      <c r="R63" s="883"/>
      <c r="S63" s="883"/>
      <c r="T63" s="883"/>
      <c r="U63" s="883"/>
      <c r="V63" s="883"/>
      <c r="W63" s="883"/>
      <c r="X63" s="957"/>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91"/>
      <c r="B64" s="894"/>
      <c r="C64" s="922"/>
      <c r="D64" s="923" t="s">
        <v>580</v>
      </c>
      <c r="E64" s="924"/>
      <c r="F64" s="924"/>
      <c r="G64" s="924"/>
      <c r="H64" s="924"/>
      <c r="I64" s="924"/>
      <c r="J64" s="924"/>
      <c r="K64" s="924"/>
      <c r="L64" s="924"/>
      <c r="M64" s="924"/>
      <c r="N64" s="924"/>
      <c r="O64" s="924"/>
      <c r="P64" s="924"/>
      <c r="Q64" s="924"/>
      <c r="R64" s="924"/>
      <c r="S64" s="924"/>
      <c r="T64" s="924"/>
      <c r="U64" s="924"/>
      <c r="V64" s="924"/>
      <c r="W64" s="924"/>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91"/>
      <c r="B65" s="955" t="s">
        <v>569</v>
      </c>
      <c r="C65" s="890"/>
      <c r="D65" s="919" t="s">
        <v>538</v>
      </c>
      <c r="E65" s="921" t="s">
        <v>538</v>
      </c>
      <c r="F65" s="877"/>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91"/>
      <c r="B66" s="891"/>
      <c r="C66" s="891"/>
      <c r="D66" s="891"/>
      <c r="E66" s="893"/>
      <c r="F66" s="878"/>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91"/>
      <c r="B67" s="891"/>
      <c r="C67" s="891"/>
      <c r="D67" s="891"/>
      <c r="E67" s="893"/>
      <c r="F67" s="878"/>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91"/>
      <c r="B68" s="891"/>
      <c r="C68" s="891"/>
      <c r="D68" s="891"/>
      <c r="E68" s="893"/>
      <c r="F68" s="878"/>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91"/>
      <c r="B69" s="891"/>
      <c r="C69" s="891"/>
      <c r="D69" s="891"/>
      <c r="E69" s="893"/>
      <c r="F69" s="878"/>
      <c r="G69" s="885" t="s">
        <v>210</v>
      </c>
      <c r="H69" s="885"/>
      <c r="I69" s="885"/>
      <c r="J69" s="885"/>
      <c r="K69" s="885"/>
      <c r="L69" s="885"/>
      <c r="M69" s="885"/>
      <c r="N69" s="885"/>
      <c r="O69" s="885"/>
      <c r="P69" s="885"/>
      <c r="Q69" s="885"/>
      <c r="R69" s="885"/>
      <c r="S69" s="885"/>
      <c r="T69" s="885"/>
      <c r="U69" s="885"/>
      <c r="V69" s="885"/>
      <c r="W69" s="885"/>
      <c r="X69" s="886"/>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91"/>
      <c r="B70" s="891"/>
      <c r="C70" s="891"/>
      <c r="D70" s="891"/>
      <c r="E70" s="893"/>
      <c r="F70" s="878"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92"/>
      <c r="B71" s="892"/>
      <c r="C71" s="892"/>
      <c r="D71" s="892"/>
      <c r="E71" s="893"/>
      <c r="F71" s="878"/>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92"/>
      <c r="B72" s="892"/>
      <c r="C72" s="892"/>
      <c r="D72" s="892"/>
      <c r="E72" s="893"/>
      <c r="F72" s="878"/>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91"/>
      <c r="B73" s="891"/>
      <c r="C73" s="891"/>
      <c r="D73" s="891"/>
      <c r="E73" s="893"/>
      <c r="F73" s="878"/>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91"/>
      <c r="B74" s="891"/>
      <c r="C74" s="891"/>
      <c r="D74" s="894"/>
      <c r="E74" s="893"/>
      <c r="F74" s="878"/>
      <c r="G74" s="885" t="s">
        <v>210</v>
      </c>
      <c r="H74" s="885"/>
      <c r="I74" s="885"/>
      <c r="J74" s="885"/>
      <c r="K74" s="885"/>
      <c r="L74" s="885"/>
      <c r="M74" s="885"/>
      <c r="N74" s="885"/>
      <c r="O74" s="885"/>
      <c r="P74" s="885"/>
      <c r="Q74" s="885"/>
      <c r="R74" s="885"/>
      <c r="S74" s="885"/>
      <c r="T74" s="885"/>
      <c r="U74" s="885"/>
      <c r="V74" s="885"/>
      <c r="W74" s="885"/>
      <c r="X74" s="886"/>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91"/>
      <c r="B75" s="891"/>
      <c r="C75" s="891"/>
      <c r="D75" s="895" t="s">
        <v>581</v>
      </c>
      <c r="E75" s="896"/>
      <c r="F75" s="897"/>
      <c r="G75" s="896"/>
      <c r="H75" s="896"/>
      <c r="I75" s="896"/>
      <c r="J75" s="896"/>
      <c r="K75" s="896"/>
      <c r="L75" s="896"/>
      <c r="M75" s="896"/>
      <c r="N75" s="896"/>
      <c r="O75" s="896"/>
      <c r="P75" s="896"/>
      <c r="Q75" s="896"/>
      <c r="R75" s="896"/>
      <c r="S75" s="896"/>
      <c r="T75" s="896"/>
      <c r="U75" s="896"/>
      <c r="V75" s="896"/>
      <c r="W75" s="898"/>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91"/>
      <c r="B76" s="891"/>
      <c r="C76" s="891"/>
      <c r="D76" s="890" t="s">
        <v>539</v>
      </c>
      <c r="E76" s="920" t="s">
        <v>539</v>
      </c>
      <c r="F76" s="878"/>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92"/>
      <c r="B77" s="892"/>
      <c r="C77" s="892"/>
      <c r="D77" s="919"/>
      <c r="E77" s="921"/>
      <c r="F77" s="878"/>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92"/>
      <c r="B78" s="892"/>
      <c r="C78" s="892"/>
      <c r="D78" s="919"/>
      <c r="E78" s="921"/>
      <c r="F78" s="878"/>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92"/>
      <c r="B79" s="892"/>
      <c r="C79" s="892"/>
      <c r="D79" s="919"/>
      <c r="E79" s="921"/>
      <c r="F79" s="878"/>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92"/>
      <c r="B80" s="892"/>
      <c r="C80" s="892"/>
      <c r="D80" s="919"/>
      <c r="E80" s="921"/>
      <c r="F80" s="878"/>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92"/>
      <c r="B81" s="892"/>
      <c r="C81" s="892"/>
      <c r="D81" s="919"/>
      <c r="E81" s="921"/>
      <c r="F81" s="878"/>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92"/>
      <c r="B82" s="892"/>
      <c r="C82" s="892"/>
      <c r="D82" s="919"/>
      <c r="E82" s="921"/>
      <c r="F82" s="878"/>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92"/>
      <c r="B83" s="892"/>
      <c r="C83" s="892"/>
      <c r="D83" s="919"/>
      <c r="E83" s="921"/>
      <c r="F83" s="878"/>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92"/>
      <c r="B84" s="892"/>
      <c r="C84" s="892"/>
      <c r="D84" s="919"/>
      <c r="E84" s="921"/>
      <c r="F84" s="878"/>
      <c r="G84" s="876" t="s">
        <v>210</v>
      </c>
      <c r="H84" s="876"/>
      <c r="I84" s="876"/>
      <c r="J84" s="876"/>
      <c r="K84" s="876"/>
      <c r="L84" s="876"/>
      <c r="M84" s="876"/>
      <c r="N84" s="876"/>
      <c r="O84" s="876"/>
      <c r="P84" s="876"/>
      <c r="Q84" s="876"/>
      <c r="R84" s="876"/>
      <c r="S84" s="876"/>
      <c r="T84" s="876"/>
      <c r="U84" s="876"/>
      <c r="V84" s="876"/>
      <c r="W84" s="903"/>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92"/>
      <c r="B85" s="892"/>
      <c r="C85" s="892"/>
      <c r="D85" s="919"/>
      <c r="E85" s="921"/>
      <c r="F85" s="878"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92"/>
      <c r="B86" s="892"/>
      <c r="C86" s="892"/>
      <c r="D86" s="919"/>
      <c r="E86" s="921"/>
      <c r="F86" s="878"/>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92"/>
      <c r="B87" s="892"/>
      <c r="C87" s="892"/>
      <c r="D87" s="919"/>
      <c r="E87" s="921"/>
      <c r="F87" s="878"/>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92"/>
      <c r="B88" s="892"/>
      <c r="C88" s="892"/>
      <c r="D88" s="919"/>
      <c r="E88" s="921"/>
      <c r="F88" s="878"/>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91"/>
      <c r="B89" s="891"/>
      <c r="C89" s="891"/>
      <c r="D89" s="894"/>
      <c r="E89" s="922"/>
      <c r="F89" s="878"/>
      <c r="G89" s="876" t="s">
        <v>210</v>
      </c>
      <c r="H89" s="876"/>
      <c r="I89" s="876"/>
      <c r="J89" s="876"/>
      <c r="K89" s="876"/>
      <c r="L89" s="876"/>
      <c r="M89" s="876"/>
      <c r="N89" s="876"/>
      <c r="O89" s="876"/>
      <c r="P89" s="876"/>
      <c r="Q89" s="876"/>
      <c r="R89" s="876"/>
      <c r="S89" s="876"/>
      <c r="T89" s="876"/>
      <c r="U89" s="876"/>
      <c r="V89" s="876"/>
      <c r="W89" s="903"/>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91"/>
      <c r="B90" s="891"/>
      <c r="C90" s="891"/>
      <c r="D90" s="895" t="s">
        <v>582</v>
      </c>
      <c r="E90" s="896"/>
      <c r="F90" s="897"/>
      <c r="G90" s="896"/>
      <c r="H90" s="896"/>
      <c r="I90" s="896"/>
      <c r="J90" s="896"/>
      <c r="K90" s="896"/>
      <c r="L90" s="896"/>
      <c r="M90" s="896"/>
      <c r="N90" s="896"/>
      <c r="O90" s="896"/>
      <c r="P90" s="896"/>
      <c r="Q90" s="896"/>
      <c r="R90" s="896"/>
      <c r="S90" s="896"/>
      <c r="T90" s="896"/>
      <c r="U90" s="896"/>
      <c r="V90" s="896"/>
      <c r="W90" s="898"/>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91"/>
      <c r="B91" s="891"/>
      <c r="C91" s="891"/>
      <c r="D91" s="890" t="s">
        <v>540</v>
      </c>
      <c r="E91" s="920" t="s">
        <v>540</v>
      </c>
      <c r="F91" s="878"/>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92"/>
      <c r="B92" s="892"/>
      <c r="C92" s="892"/>
      <c r="D92" s="919"/>
      <c r="E92" s="921"/>
      <c r="F92" s="878"/>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92"/>
      <c r="B93" s="892"/>
      <c r="C93" s="892"/>
      <c r="D93" s="919"/>
      <c r="E93" s="921"/>
      <c r="F93" s="878"/>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92"/>
      <c r="B94" s="892"/>
      <c r="C94" s="892"/>
      <c r="D94" s="919"/>
      <c r="E94" s="921"/>
      <c r="F94" s="878"/>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92"/>
      <c r="B95" s="892"/>
      <c r="C95" s="892"/>
      <c r="D95" s="919"/>
      <c r="E95" s="921"/>
      <c r="F95" s="878"/>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92"/>
      <c r="B96" s="892"/>
      <c r="C96" s="892"/>
      <c r="D96" s="919"/>
      <c r="E96" s="921"/>
      <c r="F96" s="878"/>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92"/>
      <c r="B97" s="892"/>
      <c r="C97" s="892"/>
      <c r="D97" s="919"/>
      <c r="E97" s="921"/>
      <c r="F97" s="878"/>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92"/>
      <c r="B98" s="892"/>
      <c r="C98" s="892"/>
      <c r="D98" s="919"/>
      <c r="E98" s="921"/>
      <c r="F98" s="878"/>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92"/>
      <c r="B99" s="892"/>
      <c r="C99" s="892"/>
      <c r="D99" s="919"/>
      <c r="E99" s="921"/>
      <c r="F99" s="878"/>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92"/>
      <c r="B100" s="892"/>
      <c r="C100" s="892"/>
      <c r="D100" s="919"/>
      <c r="E100" s="921"/>
      <c r="F100" s="878"/>
      <c r="G100" s="876" t="s">
        <v>210</v>
      </c>
      <c r="H100" s="876"/>
      <c r="I100" s="876"/>
      <c r="J100" s="876"/>
      <c r="K100" s="876"/>
      <c r="L100" s="876"/>
      <c r="M100" s="876"/>
      <c r="N100" s="876"/>
      <c r="O100" s="876"/>
      <c r="P100" s="876"/>
      <c r="Q100" s="876"/>
      <c r="R100" s="876"/>
      <c r="S100" s="876"/>
      <c r="T100" s="876"/>
      <c r="U100" s="876"/>
      <c r="V100" s="876"/>
      <c r="W100" s="903"/>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92"/>
      <c r="B101" s="892"/>
      <c r="C101" s="892"/>
      <c r="D101" s="919"/>
      <c r="E101" s="921"/>
      <c r="F101" s="878"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91"/>
      <c r="B102" s="891"/>
      <c r="C102" s="891"/>
      <c r="D102" s="891"/>
      <c r="E102" s="893"/>
      <c r="F102" s="878"/>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91"/>
      <c r="B103" s="891"/>
      <c r="C103" s="891"/>
      <c r="D103" s="891"/>
      <c r="E103" s="893"/>
      <c r="F103" s="878"/>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91"/>
      <c r="B104" s="891"/>
      <c r="C104" s="891"/>
      <c r="D104" s="891"/>
      <c r="E104" s="893"/>
      <c r="F104" s="878"/>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91"/>
      <c r="B105" s="891"/>
      <c r="C105" s="891"/>
      <c r="D105" s="892"/>
      <c r="E105" s="893"/>
      <c r="F105" s="878"/>
      <c r="G105" s="687"/>
      <c r="H105" s="926" t="s">
        <v>210</v>
      </c>
      <c r="I105" s="927"/>
      <c r="J105" s="927"/>
      <c r="K105" s="927"/>
      <c r="L105" s="927"/>
      <c r="M105" s="927"/>
      <c r="N105" s="927"/>
      <c r="O105" s="927"/>
      <c r="P105" s="927"/>
      <c r="Q105" s="927"/>
      <c r="R105" s="927"/>
      <c r="S105" s="927"/>
      <c r="T105" s="927"/>
      <c r="U105" s="927"/>
      <c r="V105" s="927"/>
      <c r="W105" s="928"/>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91"/>
      <c r="B106" s="891"/>
      <c r="C106" s="893"/>
      <c r="D106" s="923" t="s">
        <v>583</v>
      </c>
      <c r="E106" s="924"/>
      <c r="F106" s="924"/>
      <c r="G106" s="924"/>
      <c r="H106" s="924"/>
      <c r="I106" s="924"/>
      <c r="J106" s="924"/>
      <c r="K106" s="924"/>
      <c r="L106" s="924"/>
      <c r="M106" s="924"/>
      <c r="N106" s="924"/>
      <c r="O106" s="924"/>
      <c r="P106" s="924"/>
      <c r="Q106" s="924"/>
      <c r="R106" s="924"/>
      <c r="S106" s="924"/>
      <c r="T106" s="924"/>
      <c r="U106" s="924"/>
      <c r="V106" s="924"/>
      <c r="W106" s="924"/>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91"/>
      <c r="B107" s="891"/>
      <c r="C107" s="891"/>
      <c r="D107" s="919" t="s">
        <v>541</v>
      </c>
      <c r="E107" s="921" t="s">
        <v>541</v>
      </c>
      <c r="F107" s="877"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92"/>
      <c r="B108" s="892"/>
      <c r="C108" s="892"/>
      <c r="D108" s="919"/>
      <c r="E108" s="921"/>
      <c r="F108" s="878"/>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91"/>
      <c r="B109" s="891"/>
      <c r="C109" s="891"/>
      <c r="D109" s="891"/>
      <c r="E109" s="893"/>
      <c r="F109" s="878"/>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92"/>
      <c r="B110" s="892"/>
      <c r="C110" s="892"/>
      <c r="D110" s="892"/>
      <c r="E110" s="893"/>
      <c r="F110" s="878"/>
      <c r="G110" s="876" t="s">
        <v>210</v>
      </c>
      <c r="H110" s="874"/>
      <c r="I110" s="874"/>
      <c r="J110" s="874"/>
      <c r="K110" s="874"/>
      <c r="L110" s="874"/>
      <c r="M110" s="874"/>
      <c r="N110" s="874"/>
      <c r="O110" s="874"/>
      <c r="P110" s="874"/>
      <c r="Q110" s="874"/>
      <c r="R110" s="874"/>
      <c r="S110" s="874"/>
      <c r="T110" s="874"/>
      <c r="U110" s="874"/>
      <c r="V110" s="875"/>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91"/>
      <c r="B111" s="891"/>
      <c r="C111" s="891"/>
      <c r="D111" s="891"/>
      <c r="E111" s="893"/>
      <c r="F111" s="879"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91"/>
      <c r="B112" s="891"/>
      <c r="C112" s="891"/>
      <c r="D112" s="891"/>
      <c r="E112" s="893"/>
      <c r="F112" s="879"/>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91"/>
      <c r="B113" s="891"/>
      <c r="C113" s="891"/>
      <c r="D113" s="891"/>
      <c r="E113" s="893"/>
      <c r="F113" s="879"/>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91"/>
      <c r="B114" s="891"/>
      <c r="C114" s="891"/>
      <c r="D114" s="891"/>
      <c r="E114" s="893"/>
      <c r="F114" s="879"/>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91"/>
      <c r="B115" s="891"/>
      <c r="C115" s="891"/>
      <c r="D115" s="891"/>
      <c r="E115" s="893"/>
      <c r="F115" s="879"/>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91"/>
      <c r="B116" s="891"/>
      <c r="C116" s="891"/>
      <c r="D116" s="891"/>
      <c r="E116" s="893"/>
      <c r="F116" s="879"/>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92"/>
      <c r="B117" s="892"/>
      <c r="C117" s="892"/>
      <c r="D117" s="892"/>
      <c r="E117" s="893"/>
      <c r="F117" s="879"/>
      <c r="G117" s="876" t="s">
        <v>210</v>
      </c>
      <c r="H117" s="874"/>
      <c r="I117" s="874"/>
      <c r="J117" s="874"/>
      <c r="K117" s="874"/>
      <c r="L117" s="874"/>
      <c r="M117" s="874"/>
      <c r="N117" s="874"/>
      <c r="O117" s="874"/>
      <c r="P117" s="874"/>
      <c r="Q117" s="874"/>
      <c r="R117" s="874"/>
      <c r="S117" s="874"/>
      <c r="T117" s="874"/>
      <c r="U117" s="874"/>
      <c r="V117" s="875"/>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92"/>
      <c r="B118" s="892"/>
      <c r="C118" s="892"/>
      <c r="D118" s="892"/>
      <c r="E118" s="893"/>
      <c r="F118" s="879"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92"/>
      <c r="B119" s="892"/>
      <c r="C119" s="892"/>
      <c r="D119" s="892"/>
      <c r="E119" s="893"/>
      <c r="F119" s="879"/>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92"/>
      <c r="B120" s="892"/>
      <c r="C120" s="892"/>
      <c r="D120" s="892"/>
      <c r="E120" s="893"/>
      <c r="F120" s="879"/>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92"/>
      <c r="B121" s="892"/>
      <c r="C121" s="892"/>
      <c r="D121" s="892"/>
      <c r="E121" s="893"/>
      <c r="F121" s="879"/>
      <c r="G121" s="673"/>
      <c r="H121" s="873" t="s">
        <v>210</v>
      </c>
      <c r="I121" s="874"/>
      <c r="J121" s="874"/>
      <c r="K121" s="874"/>
      <c r="L121" s="874"/>
      <c r="M121" s="874"/>
      <c r="N121" s="874"/>
      <c r="O121" s="874"/>
      <c r="P121" s="874"/>
      <c r="Q121" s="874"/>
      <c r="R121" s="874"/>
      <c r="S121" s="874"/>
      <c r="T121" s="874"/>
      <c r="U121" s="874"/>
      <c r="V121" s="874"/>
      <c r="W121" s="875"/>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92"/>
      <c r="B122" s="892"/>
      <c r="C122" s="892"/>
      <c r="D122" s="892"/>
      <c r="E122" s="893"/>
      <c r="F122" s="879"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92"/>
      <c r="B123" s="892"/>
      <c r="C123" s="892"/>
      <c r="D123" s="892"/>
      <c r="E123" s="893"/>
      <c r="F123" s="879"/>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92"/>
      <c r="B124" s="892"/>
      <c r="C124" s="892"/>
      <c r="D124" s="892"/>
      <c r="E124" s="893"/>
      <c r="F124" s="879"/>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92"/>
      <c r="B125" s="892"/>
      <c r="C125" s="892"/>
      <c r="D125" s="892"/>
      <c r="E125" s="893"/>
      <c r="F125" s="879"/>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92"/>
      <c r="B126" s="892"/>
      <c r="C126" s="892"/>
      <c r="D126" s="892"/>
      <c r="E126" s="893"/>
      <c r="F126" s="879"/>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92"/>
      <c r="B127" s="892"/>
      <c r="C127" s="892"/>
      <c r="D127" s="892"/>
      <c r="E127" s="893"/>
      <c r="F127" s="879"/>
      <c r="G127" s="673"/>
      <c r="H127" s="873" t="s">
        <v>210</v>
      </c>
      <c r="I127" s="874"/>
      <c r="J127" s="874"/>
      <c r="K127" s="874"/>
      <c r="L127" s="874"/>
      <c r="M127" s="874"/>
      <c r="N127" s="874"/>
      <c r="O127" s="874"/>
      <c r="P127" s="874"/>
      <c r="Q127" s="874"/>
      <c r="R127" s="874"/>
      <c r="S127" s="874"/>
      <c r="T127" s="874"/>
      <c r="U127" s="874"/>
      <c r="V127" s="874"/>
      <c r="W127" s="875"/>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91"/>
      <c r="B128" s="891"/>
      <c r="C128" s="891"/>
      <c r="D128" s="891"/>
      <c r="E128" s="893"/>
      <c r="F128" s="879"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92"/>
      <c r="B129" s="892"/>
      <c r="C129" s="892"/>
      <c r="D129" s="892"/>
      <c r="E129" s="893"/>
      <c r="F129" s="879"/>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92"/>
      <c r="B130" s="892"/>
      <c r="C130" s="892"/>
      <c r="D130" s="892"/>
      <c r="E130" s="893"/>
      <c r="F130" s="879"/>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92"/>
      <c r="B131" s="892"/>
      <c r="C131" s="892"/>
      <c r="D131" s="892"/>
      <c r="E131" s="893"/>
      <c r="F131" s="879"/>
      <c r="G131" s="673"/>
      <c r="H131" s="873" t="s">
        <v>210</v>
      </c>
      <c r="I131" s="874"/>
      <c r="J131" s="874"/>
      <c r="K131" s="874"/>
      <c r="L131" s="874"/>
      <c r="M131" s="874"/>
      <c r="N131" s="874"/>
      <c r="O131" s="874"/>
      <c r="P131" s="874"/>
      <c r="Q131" s="874"/>
      <c r="R131" s="874"/>
      <c r="S131" s="874"/>
      <c r="T131" s="874"/>
      <c r="U131" s="874"/>
      <c r="V131" s="874"/>
      <c r="W131" s="875"/>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92"/>
      <c r="B132" s="891"/>
      <c r="C132" s="894"/>
      <c r="D132" s="895" t="s">
        <v>584</v>
      </c>
      <c r="E132" s="896"/>
      <c r="F132" s="949"/>
      <c r="G132" s="896"/>
      <c r="H132" s="896"/>
      <c r="I132" s="896"/>
      <c r="J132" s="896"/>
      <c r="K132" s="896"/>
      <c r="L132" s="896"/>
      <c r="M132" s="896"/>
      <c r="N132" s="896"/>
      <c r="O132" s="896"/>
      <c r="P132" s="896"/>
      <c r="Q132" s="896"/>
      <c r="R132" s="896"/>
      <c r="S132" s="896"/>
      <c r="T132" s="896"/>
      <c r="U132" s="896"/>
      <c r="V132" s="896"/>
      <c r="W132" s="898"/>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05" t="s">
        <v>542</v>
      </c>
      <c r="B133" s="906"/>
      <c r="C133" s="906"/>
      <c r="D133" s="906"/>
      <c r="E133" s="906"/>
      <c r="F133" s="906"/>
      <c r="G133" s="906"/>
      <c r="H133" s="906"/>
      <c r="I133" s="906"/>
      <c r="J133" s="906"/>
      <c r="K133" s="906"/>
      <c r="L133" s="906"/>
      <c r="M133" s="906"/>
      <c r="N133" s="906"/>
      <c r="O133" s="906"/>
      <c r="P133" s="906"/>
      <c r="Q133" s="906"/>
      <c r="R133" s="906"/>
      <c r="S133" s="906"/>
      <c r="T133" s="906"/>
      <c r="U133" s="906"/>
      <c r="V133" s="906"/>
      <c r="W133" s="907"/>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7" t="s">
        <v>543</v>
      </c>
      <c r="B134" s="906"/>
      <c r="C134" s="906"/>
      <c r="D134" s="906"/>
      <c r="E134" s="906"/>
      <c r="F134" s="906"/>
      <c r="G134" s="906"/>
      <c r="H134" s="906"/>
      <c r="I134" s="906"/>
      <c r="J134" s="906"/>
      <c r="K134" s="906"/>
      <c r="L134" s="906"/>
      <c r="M134" s="906"/>
      <c r="N134" s="906"/>
      <c r="O134" s="906"/>
      <c r="P134" s="906"/>
      <c r="Q134" s="906"/>
      <c r="R134" s="906"/>
      <c r="S134" s="906"/>
      <c r="T134" s="906"/>
      <c r="U134" s="906"/>
      <c r="V134" s="906"/>
      <c r="W134" s="907"/>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11" t="s">
        <v>214</v>
      </c>
      <c r="C135" s="854"/>
      <c r="D135" s="854"/>
      <c r="E135" s="854"/>
      <c r="F135" s="859"/>
      <c r="G135" s="410"/>
      <c r="H135" s="911" t="s">
        <v>544</v>
      </c>
      <c r="I135" s="854"/>
      <c r="J135" s="854"/>
      <c r="K135" s="854"/>
      <c r="L135" s="859"/>
      <c r="M135" s="858" t="s">
        <v>215</v>
      </c>
      <c r="N135" s="854"/>
      <c r="O135" s="854"/>
      <c r="P135" s="859"/>
      <c r="Q135" s="370"/>
      <c r="R135" s="457"/>
      <c r="S135" s="858" t="s">
        <v>545</v>
      </c>
      <c r="T135" s="854"/>
      <c r="U135" s="854"/>
      <c r="V135" s="411"/>
      <c r="W135" s="860" t="s">
        <v>217</v>
      </c>
      <c r="X135" s="803"/>
      <c r="Y135" s="803"/>
      <c r="Z135" s="803"/>
      <c r="AA135" s="804"/>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3" t="s">
        <v>218</v>
      </c>
      <c r="C136" s="803"/>
      <c r="D136" s="804"/>
      <c r="E136" s="380"/>
      <c r="F136" s="368"/>
      <c r="G136" s="368"/>
      <c r="H136" s="656" t="s">
        <v>568</v>
      </c>
      <c r="I136" s="153"/>
      <c r="J136" s="153"/>
      <c r="K136" s="153"/>
      <c r="L136" s="908" t="s">
        <v>219</v>
      </c>
      <c r="M136" s="825"/>
      <c r="N136" s="825"/>
      <c r="O136" s="825"/>
      <c r="P136" s="825"/>
      <c r="Q136" s="825"/>
      <c r="R136" s="458"/>
      <c r="S136" s="909" t="s">
        <v>77</v>
      </c>
      <c r="T136" s="910"/>
      <c r="U136" s="910"/>
      <c r="V136" s="910"/>
      <c r="W136" s="814" t="s">
        <v>192</v>
      </c>
      <c r="X136" s="803"/>
      <c r="Y136" s="803"/>
      <c r="Z136" s="803"/>
      <c r="AA136" s="804"/>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04"/>
      <c r="AA138" s="804"/>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A11" zoomScale="60" zoomScaleNormal="91" workbookViewId="0">
      <pane xSplit="2" ySplit="2" topLeftCell="C76" activePane="bottomRight" state="frozen"/>
      <selection activeCell="A11" sqref="A11"/>
      <selection pane="topRight" activeCell="C11" sqref="C11"/>
      <selection pane="bottomLeft" activeCell="A13" sqref="A13"/>
      <selection pane="bottomRight" activeCell="Y93" sqref="Y93"/>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7.42578125" style="703" hidden="1" customWidth="1"/>
    <col min="15" max="15" width="21.7109375" style="703" hidden="1" customWidth="1"/>
    <col min="16" max="16" width="10.7109375" style="703" hidden="1" customWidth="1"/>
    <col min="17" max="17" width="18.28515625" style="703" hidden="1" customWidth="1"/>
    <col min="18" max="18" width="17.85546875" style="703" hidden="1" customWidth="1"/>
    <col min="19" max="19" width="19.7109375" style="703" hidden="1" customWidth="1"/>
    <col min="20" max="20" width="10.28515625" style="703" hidden="1" customWidth="1"/>
    <col min="21" max="21" width="18.140625" style="703" hidden="1" customWidth="1"/>
    <col min="22" max="22" width="22.140625" style="703" customWidth="1"/>
    <col min="23" max="23" width="22.85546875" style="703" customWidth="1"/>
    <col min="24" max="24" width="17" style="703" customWidth="1"/>
    <col min="25" max="25" width="25.7109375" style="703" customWidth="1"/>
    <col min="26" max="26" width="18.7109375" style="703" customWidth="1"/>
    <col min="27" max="16384" width="11.42578125" style="703"/>
  </cols>
  <sheetData>
    <row r="1" spans="1:25" s="702" customFormat="1" ht="12.75" customHeight="1">
      <c r="A1" s="958"/>
      <c r="B1" s="959"/>
      <c r="C1" s="960"/>
      <c r="D1" s="1006" t="s">
        <v>717</v>
      </c>
      <c r="E1" s="1007"/>
      <c r="F1" s="1007"/>
      <c r="G1" s="1007"/>
      <c r="H1" s="1007"/>
      <c r="I1" s="1007"/>
      <c r="J1" s="1007"/>
      <c r="K1" s="1007"/>
      <c r="L1" s="1007"/>
      <c r="M1" s="1007"/>
      <c r="N1" s="1007"/>
      <c r="O1" s="1007"/>
      <c r="P1" s="1007"/>
      <c r="Q1" s="1007"/>
      <c r="R1" s="1007"/>
      <c r="S1" s="1007"/>
      <c r="T1" s="1007"/>
      <c r="U1" s="1007"/>
      <c r="V1" s="1007"/>
      <c r="W1" s="1008"/>
      <c r="X1" s="1003" t="s">
        <v>620</v>
      </c>
      <c r="Y1" s="1004"/>
    </row>
    <row r="2" spans="1:25" s="702" customFormat="1" ht="12.75" customHeight="1">
      <c r="A2" s="961"/>
      <c r="B2" s="962"/>
      <c r="C2" s="963"/>
      <c r="D2" s="1006"/>
      <c r="E2" s="1007"/>
      <c r="F2" s="1007"/>
      <c r="G2" s="1007"/>
      <c r="H2" s="1007"/>
      <c r="I2" s="1007"/>
      <c r="J2" s="1007"/>
      <c r="K2" s="1007"/>
      <c r="L2" s="1007"/>
      <c r="M2" s="1007"/>
      <c r="N2" s="1007"/>
      <c r="O2" s="1007"/>
      <c r="P2" s="1007"/>
      <c r="Q2" s="1007"/>
      <c r="R2" s="1007"/>
      <c r="S2" s="1007"/>
      <c r="T2" s="1007"/>
      <c r="U2" s="1007"/>
      <c r="V2" s="1007"/>
      <c r="W2" s="1008"/>
      <c r="X2" s="1003" t="s">
        <v>649</v>
      </c>
      <c r="Y2" s="1004"/>
    </row>
    <row r="3" spans="1:25" s="702" customFormat="1" ht="12" customHeight="1">
      <c r="A3" s="961"/>
      <c r="B3" s="962"/>
      <c r="C3" s="963"/>
      <c r="D3" s="1006"/>
      <c r="E3" s="1007"/>
      <c r="F3" s="1007"/>
      <c r="G3" s="1007"/>
      <c r="H3" s="1007"/>
      <c r="I3" s="1007"/>
      <c r="J3" s="1007"/>
      <c r="K3" s="1007"/>
      <c r="L3" s="1007"/>
      <c r="M3" s="1007"/>
      <c r="N3" s="1007"/>
      <c r="O3" s="1007"/>
      <c r="P3" s="1007"/>
      <c r="Q3" s="1007"/>
      <c r="R3" s="1007"/>
      <c r="S3" s="1007"/>
      <c r="T3" s="1007"/>
      <c r="U3" s="1007"/>
      <c r="V3" s="1007"/>
      <c r="W3" s="1008"/>
      <c r="X3" s="1003" t="s">
        <v>651</v>
      </c>
      <c r="Y3" s="1004"/>
    </row>
    <row r="4" spans="1:25" s="702" customFormat="1" ht="22.5" customHeight="1">
      <c r="A4" s="964"/>
      <c r="B4" s="965"/>
      <c r="C4" s="966"/>
      <c r="D4" s="1006"/>
      <c r="E4" s="1007"/>
      <c r="F4" s="1007"/>
      <c r="G4" s="1007"/>
      <c r="H4" s="1007"/>
      <c r="I4" s="1007"/>
      <c r="J4" s="1007"/>
      <c r="K4" s="1007"/>
      <c r="L4" s="1007"/>
      <c r="M4" s="1007"/>
      <c r="N4" s="1007"/>
      <c r="O4" s="1007"/>
      <c r="P4" s="1007"/>
      <c r="Q4" s="1007"/>
      <c r="R4" s="1007"/>
      <c r="S4" s="1007"/>
      <c r="T4" s="1007"/>
      <c r="U4" s="1007"/>
      <c r="V4" s="1007"/>
      <c r="W4" s="1008"/>
      <c r="X4" s="1005" t="s">
        <v>621</v>
      </c>
      <c r="Y4" s="1005"/>
    </row>
    <row r="5" spans="1:25" ht="12.75" customHeight="1">
      <c r="A5" s="984" t="s">
        <v>622</v>
      </c>
      <c r="B5" s="984"/>
      <c r="C5" s="997" t="s">
        <v>623</v>
      </c>
      <c r="D5" s="998"/>
      <c r="E5" s="998"/>
      <c r="F5" s="998"/>
      <c r="G5" s="998"/>
      <c r="H5" s="998"/>
      <c r="I5" s="998"/>
      <c r="J5" s="998"/>
      <c r="K5" s="998"/>
      <c r="L5" s="998"/>
      <c r="M5" s="998"/>
      <c r="N5" s="998"/>
      <c r="O5" s="998"/>
      <c r="P5" s="998"/>
      <c r="Q5" s="998"/>
      <c r="R5" s="998"/>
      <c r="S5" s="998"/>
      <c r="T5" s="998"/>
      <c r="U5" s="998"/>
      <c r="V5" s="998"/>
      <c r="W5" s="998"/>
      <c r="X5" s="998"/>
      <c r="Y5" s="999"/>
    </row>
    <row r="6" spans="1:25" ht="11.25" customHeight="1">
      <c r="A6" s="984" t="s">
        <v>624</v>
      </c>
      <c r="B6" s="984"/>
      <c r="C6" s="997" t="s">
        <v>625</v>
      </c>
      <c r="D6" s="998"/>
      <c r="E6" s="998"/>
      <c r="F6" s="998"/>
      <c r="G6" s="998"/>
      <c r="H6" s="998"/>
      <c r="I6" s="998"/>
      <c r="J6" s="998"/>
      <c r="K6" s="998"/>
      <c r="L6" s="998"/>
      <c r="M6" s="998"/>
      <c r="N6" s="998"/>
      <c r="O6" s="998"/>
      <c r="P6" s="998"/>
      <c r="Q6" s="998"/>
      <c r="R6" s="998"/>
      <c r="S6" s="998"/>
      <c r="T6" s="998"/>
      <c r="U6" s="998"/>
      <c r="V6" s="998"/>
      <c r="W6" s="998"/>
      <c r="X6" s="998"/>
      <c r="Y6" s="999"/>
    </row>
    <row r="7" spans="1:25" ht="12.75" customHeight="1">
      <c r="A7" s="987" t="s">
        <v>521</v>
      </c>
      <c r="B7" s="987"/>
      <c r="C7" s="997" t="s">
        <v>522</v>
      </c>
      <c r="D7" s="998"/>
      <c r="E7" s="998"/>
      <c r="F7" s="998"/>
      <c r="G7" s="998"/>
      <c r="H7" s="998"/>
      <c r="I7" s="998"/>
      <c r="J7" s="998"/>
      <c r="K7" s="998"/>
      <c r="L7" s="998"/>
      <c r="M7" s="998"/>
      <c r="N7" s="998"/>
      <c r="O7" s="998"/>
      <c r="P7" s="998"/>
      <c r="Q7" s="998"/>
      <c r="R7" s="998"/>
      <c r="S7" s="998"/>
      <c r="T7" s="998"/>
      <c r="U7" s="998"/>
      <c r="V7" s="998"/>
      <c r="W7" s="998"/>
      <c r="X7" s="998"/>
      <c r="Y7" s="999"/>
    </row>
    <row r="8" spans="1:25" ht="20.45" customHeight="1">
      <c r="A8" s="987" t="s">
        <v>626</v>
      </c>
      <c r="B8" s="987"/>
      <c r="C8" s="997" t="s">
        <v>524</v>
      </c>
      <c r="D8" s="998"/>
      <c r="E8" s="998"/>
      <c r="F8" s="998"/>
      <c r="G8" s="998"/>
      <c r="H8" s="998"/>
      <c r="I8" s="998"/>
      <c r="J8" s="998"/>
      <c r="K8" s="998"/>
      <c r="L8" s="998"/>
      <c r="M8" s="998"/>
      <c r="N8" s="998"/>
      <c r="O8" s="998"/>
      <c r="P8" s="998"/>
      <c r="Q8" s="998"/>
      <c r="R8" s="998"/>
      <c r="S8" s="998"/>
      <c r="T8" s="998"/>
      <c r="U8" s="998"/>
      <c r="V8" s="998"/>
      <c r="W8" s="998"/>
      <c r="X8" s="998"/>
      <c r="Y8" s="999"/>
    </row>
    <row r="9" spans="1:25" ht="12" customHeight="1">
      <c r="A9" s="988" t="s">
        <v>627</v>
      </c>
      <c r="B9" s="989"/>
      <c r="C9" s="997" t="s">
        <v>526</v>
      </c>
      <c r="D9" s="998"/>
      <c r="E9" s="998"/>
      <c r="F9" s="998"/>
      <c r="G9" s="998"/>
      <c r="H9" s="998"/>
      <c r="I9" s="998"/>
      <c r="J9" s="998"/>
      <c r="K9" s="998"/>
      <c r="L9" s="998"/>
      <c r="M9" s="998"/>
      <c r="N9" s="998"/>
      <c r="O9" s="998"/>
      <c r="P9" s="998"/>
      <c r="Q9" s="998"/>
      <c r="R9" s="998"/>
      <c r="S9" s="998"/>
      <c r="T9" s="998"/>
      <c r="U9" s="998"/>
      <c r="V9" s="998"/>
      <c r="W9" s="998"/>
      <c r="X9" s="998"/>
      <c r="Y9" s="999"/>
    </row>
    <row r="10" spans="1:25" ht="12.75" hidden="1">
      <c r="A10" s="704"/>
      <c r="B10" s="705"/>
      <c r="C10" s="706"/>
      <c r="D10" s="706"/>
      <c r="E10" s="723"/>
      <c r="F10" s="707"/>
      <c r="G10" s="707"/>
      <c r="H10" s="707"/>
      <c r="I10" s="707"/>
      <c r="K10" s="703">
        <v>0</v>
      </c>
    </row>
    <row r="11" spans="1:25" ht="23.25" customHeight="1">
      <c r="A11" s="970" t="s">
        <v>627</v>
      </c>
      <c r="B11" s="970" t="s">
        <v>628</v>
      </c>
      <c r="C11" s="970" t="s">
        <v>629</v>
      </c>
      <c r="D11" s="970" t="s">
        <v>652</v>
      </c>
      <c r="E11" s="970" t="s">
        <v>647</v>
      </c>
      <c r="F11" s="970" t="s">
        <v>653</v>
      </c>
      <c r="G11" s="970" t="s">
        <v>648</v>
      </c>
      <c r="H11" s="970" t="s">
        <v>650</v>
      </c>
      <c r="I11" s="970" t="s">
        <v>630</v>
      </c>
      <c r="J11" s="990" t="s">
        <v>631</v>
      </c>
      <c r="K11" s="991"/>
      <c r="L11" s="992"/>
      <c r="M11" s="993" t="s">
        <v>632</v>
      </c>
      <c r="N11" s="995" t="s">
        <v>644</v>
      </c>
      <c r="O11" s="995"/>
      <c r="P11" s="995"/>
      <c r="Q11" s="995" t="s">
        <v>632</v>
      </c>
      <c r="R11" s="985" t="s">
        <v>645</v>
      </c>
      <c r="S11" s="985"/>
      <c r="T11" s="985"/>
      <c r="U11" s="985" t="s">
        <v>632</v>
      </c>
      <c r="V11" s="1000" t="s">
        <v>631</v>
      </c>
      <c r="W11" s="1001"/>
      <c r="X11" s="1002"/>
      <c r="Y11" s="1009" t="s">
        <v>632</v>
      </c>
    </row>
    <row r="12" spans="1:25" ht="33" customHeight="1">
      <c r="A12" s="971"/>
      <c r="B12" s="971"/>
      <c r="C12" s="971"/>
      <c r="D12" s="971"/>
      <c r="E12" s="971"/>
      <c r="F12" s="971"/>
      <c r="G12" s="971"/>
      <c r="H12" s="971"/>
      <c r="I12" s="971"/>
      <c r="J12" s="721" t="s">
        <v>45</v>
      </c>
      <c r="K12" s="721" t="s">
        <v>633</v>
      </c>
      <c r="L12" s="722" t="s">
        <v>634</v>
      </c>
      <c r="M12" s="994"/>
      <c r="N12" s="732" t="s">
        <v>45</v>
      </c>
      <c r="O12" s="732" t="s">
        <v>633</v>
      </c>
      <c r="P12" s="732" t="s">
        <v>634</v>
      </c>
      <c r="Q12" s="996"/>
      <c r="R12" s="733" t="s">
        <v>45</v>
      </c>
      <c r="S12" s="733" t="s">
        <v>633</v>
      </c>
      <c r="T12" s="733" t="s">
        <v>634</v>
      </c>
      <c r="U12" s="986"/>
      <c r="V12" s="734" t="s">
        <v>45</v>
      </c>
      <c r="W12" s="734" t="s">
        <v>633</v>
      </c>
      <c r="X12" s="735" t="s">
        <v>634</v>
      </c>
      <c r="Y12" s="1010"/>
    </row>
    <row r="13" spans="1:25" s="756" customFormat="1" ht="56.25" customHeight="1">
      <c r="A13" s="973" t="s">
        <v>526</v>
      </c>
      <c r="B13" s="973" t="s">
        <v>570</v>
      </c>
      <c r="C13" s="754" t="s">
        <v>535</v>
      </c>
      <c r="D13" s="754" t="s">
        <v>700</v>
      </c>
      <c r="E13" s="731" t="s">
        <v>655</v>
      </c>
      <c r="F13" s="755" t="s">
        <v>654</v>
      </c>
      <c r="G13" s="737" t="s">
        <v>656</v>
      </c>
      <c r="H13" s="738" t="s">
        <v>657</v>
      </c>
      <c r="I13" s="739" t="s">
        <v>665</v>
      </c>
      <c r="J13" s="757">
        <v>0</v>
      </c>
      <c r="K13" s="763">
        <v>0</v>
      </c>
      <c r="L13" s="763">
        <v>0</v>
      </c>
      <c r="M13" s="764">
        <f>SUM(J13:L13)</f>
        <v>0</v>
      </c>
      <c r="N13" s="757"/>
      <c r="O13" s="766">
        <v>0</v>
      </c>
      <c r="P13" s="766">
        <v>0</v>
      </c>
      <c r="Q13" s="767">
        <f>+N13+O13+P13</f>
        <v>0</v>
      </c>
      <c r="R13" s="762">
        <v>0</v>
      </c>
      <c r="S13" s="766">
        <v>0</v>
      </c>
      <c r="T13" s="766">
        <v>0</v>
      </c>
      <c r="U13" s="767">
        <f>+R13+S13+T13</f>
        <v>0</v>
      </c>
      <c r="V13" s="757">
        <f>SUM(J13-N13+R13)</f>
        <v>0</v>
      </c>
      <c r="W13" s="766">
        <f>SUM(K13-O13+S13)</f>
        <v>0</v>
      </c>
      <c r="X13" s="766">
        <f>SUM(L13-P13+T13)</f>
        <v>0</v>
      </c>
      <c r="Y13" s="767">
        <f>SUM(V13:X13)</f>
        <v>0</v>
      </c>
    </row>
    <row r="14" spans="1:25" s="756" customFormat="1" ht="56.25" customHeight="1">
      <c r="A14" s="973"/>
      <c r="B14" s="973"/>
      <c r="C14" s="754" t="s">
        <v>535</v>
      </c>
      <c r="D14" s="754" t="s">
        <v>700</v>
      </c>
      <c r="E14" s="731" t="s">
        <v>655</v>
      </c>
      <c r="F14" s="755" t="s">
        <v>654</v>
      </c>
      <c r="G14" s="740" t="s">
        <v>658</v>
      </c>
      <c r="H14" s="738" t="s">
        <v>659</v>
      </c>
      <c r="I14" s="739" t="s">
        <v>665</v>
      </c>
      <c r="J14" s="757">
        <v>27500000</v>
      </c>
      <c r="K14" s="763">
        <v>0</v>
      </c>
      <c r="L14" s="763">
        <v>0</v>
      </c>
      <c r="M14" s="764">
        <f>SUM(J14:L14)</f>
        <v>27500000</v>
      </c>
      <c r="N14" s="765">
        <v>0</v>
      </c>
      <c r="O14" s="766">
        <v>0</v>
      </c>
      <c r="P14" s="766">
        <v>0</v>
      </c>
      <c r="Q14" s="767">
        <f t="shared" ref="Q14:Q17" si="0">+N14+O14+P14</f>
        <v>0</v>
      </c>
      <c r="R14" s="762">
        <v>0</v>
      </c>
      <c r="S14" s="766">
        <v>0</v>
      </c>
      <c r="T14" s="766">
        <v>0</v>
      </c>
      <c r="U14" s="767">
        <f t="shared" ref="U14:U17" si="1">+R14+S14+T14</f>
        <v>0</v>
      </c>
      <c r="V14" s="757">
        <f t="shared" ref="V14:V17" si="2">SUM(J14-N14+R14)</f>
        <v>27500000</v>
      </c>
      <c r="W14" s="766">
        <f t="shared" ref="W14:W17" si="3">SUM(K14-O14+S14)</f>
        <v>0</v>
      </c>
      <c r="X14" s="766">
        <f t="shared" ref="X14:X17" si="4">SUM(L14-P14+T14)</f>
        <v>0</v>
      </c>
      <c r="Y14" s="767">
        <f t="shared" ref="Y14:Y17" si="5">SUM(V14:X14)</f>
        <v>27500000</v>
      </c>
    </row>
    <row r="15" spans="1:25" s="756" customFormat="1" ht="56.25" customHeight="1">
      <c r="A15" s="973"/>
      <c r="B15" s="973"/>
      <c r="C15" s="754" t="s">
        <v>535</v>
      </c>
      <c r="D15" s="754" t="s">
        <v>700</v>
      </c>
      <c r="E15" s="731" t="s">
        <v>655</v>
      </c>
      <c r="F15" s="799" t="s">
        <v>720</v>
      </c>
      <c r="G15" s="737" t="s">
        <v>656</v>
      </c>
      <c r="H15" s="731" t="s">
        <v>657</v>
      </c>
      <c r="I15" s="795" t="s">
        <v>719</v>
      </c>
      <c r="J15" s="757">
        <v>0</v>
      </c>
      <c r="K15" s="763">
        <v>52000000</v>
      </c>
      <c r="L15" s="763">
        <v>0</v>
      </c>
      <c r="M15" s="764">
        <f>SUM(J15:L15)</f>
        <v>52000000</v>
      </c>
      <c r="N15" s="765"/>
      <c r="O15" s="766"/>
      <c r="P15" s="766"/>
      <c r="Q15" s="767">
        <f t="shared" si="0"/>
        <v>0</v>
      </c>
      <c r="R15" s="762">
        <v>0</v>
      </c>
      <c r="S15" s="766">
        <v>0</v>
      </c>
      <c r="T15" s="766">
        <v>0</v>
      </c>
      <c r="U15" s="767">
        <f t="shared" si="1"/>
        <v>0</v>
      </c>
      <c r="V15" s="757">
        <f t="shared" ref="V15" si="6">SUM(J15-N15+R15)</f>
        <v>0</v>
      </c>
      <c r="W15" s="766">
        <f t="shared" ref="W15" si="7">SUM(K15-O15+S15)</f>
        <v>52000000</v>
      </c>
      <c r="X15" s="766">
        <f t="shared" ref="X15" si="8">SUM(L15-P15+T15)</f>
        <v>0</v>
      </c>
      <c r="Y15" s="767">
        <f t="shared" ref="Y15" si="9">SUM(V15:X15)</f>
        <v>52000000</v>
      </c>
    </row>
    <row r="16" spans="1:25" s="756" customFormat="1" ht="56.25" customHeight="1">
      <c r="A16" s="973"/>
      <c r="B16" s="973"/>
      <c r="C16" s="754" t="s">
        <v>535</v>
      </c>
      <c r="D16" s="754" t="s">
        <v>700</v>
      </c>
      <c r="E16" s="731" t="s">
        <v>655</v>
      </c>
      <c r="F16" s="755" t="s">
        <v>702</v>
      </c>
      <c r="G16" s="741" t="s">
        <v>656</v>
      </c>
      <c r="H16" s="738" t="s">
        <v>657</v>
      </c>
      <c r="I16" s="739" t="s">
        <v>646</v>
      </c>
      <c r="J16" s="757">
        <v>0</v>
      </c>
      <c r="K16" s="763">
        <v>0</v>
      </c>
      <c r="L16" s="763">
        <v>0</v>
      </c>
      <c r="M16" s="764">
        <f t="shared" ref="M16:M17" si="10">SUM(J16:L16)</f>
        <v>0</v>
      </c>
      <c r="N16" s="765">
        <v>0</v>
      </c>
      <c r="O16" s="763">
        <v>0</v>
      </c>
      <c r="P16" s="766">
        <v>0</v>
      </c>
      <c r="Q16" s="767">
        <f t="shared" si="0"/>
        <v>0</v>
      </c>
      <c r="R16" s="762">
        <v>0</v>
      </c>
      <c r="S16" s="763"/>
      <c r="T16" s="766">
        <v>0</v>
      </c>
      <c r="U16" s="767">
        <f t="shared" si="1"/>
        <v>0</v>
      </c>
      <c r="V16" s="757">
        <f t="shared" si="2"/>
        <v>0</v>
      </c>
      <c r="W16" s="766">
        <f t="shared" si="3"/>
        <v>0</v>
      </c>
      <c r="X16" s="766">
        <f t="shared" si="4"/>
        <v>0</v>
      </c>
      <c r="Y16" s="767">
        <f t="shared" si="5"/>
        <v>0</v>
      </c>
    </row>
    <row r="17" spans="1:25" ht="56.25" customHeight="1">
      <c r="A17" s="973"/>
      <c r="B17" s="973"/>
      <c r="C17" s="730" t="s">
        <v>535</v>
      </c>
      <c r="D17" s="730" t="s">
        <v>700</v>
      </c>
      <c r="E17" s="731" t="s">
        <v>655</v>
      </c>
      <c r="F17" s="736" t="s">
        <v>703</v>
      </c>
      <c r="G17" s="740" t="s">
        <v>658</v>
      </c>
      <c r="H17" s="738" t="s">
        <v>659</v>
      </c>
      <c r="I17" s="739" t="s">
        <v>646</v>
      </c>
      <c r="J17" s="757">
        <v>0</v>
      </c>
      <c r="K17" s="763">
        <v>0</v>
      </c>
      <c r="L17" s="763">
        <v>0</v>
      </c>
      <c r="M17" s="764">
        <f t="shared" si="10"/>
        <v>0</v>
      </c>
      <c r="N17" s="765">
        <v>0</v>
      </c>
      <c r="O17" s="763">
        <v>0</v>
      </c>
      <c r="P17" s="766">
        <v>0</v>
      </c>
      <c r="Q17" s="767">
        <f t="shared" si="0"/>
        <v>0</v>
      </c>
      <c r="R17" s="762">
        <v>0</v>
      </c>
      <c r="S17" s="766">
        <v>0</v>
      </c>
      <c r="T17" s="766">
        <v>0</v>
      </c>
      <c r="U17" s="767">
        <f t="shared" si="1"/>
        <v>0</v>
      </c>
      <c r="V17" s="757">
        <f t="shared" si="2"/>
        <v>0</v>
      </c>
      <c r="W17" s="760">
        <f t="shared" si="3"/>
        <v>0</v>
      </c>
      <c r="X17" s="760">
        <f t="shared" si="4"/>
        <v>0</v>
      </c>
      <c r="Y17" s="761">
        <f t="shared" si="5"/>
        <v>0</v>
      </c>
    </row>
    <row r="18" spans="1:25" s="724" customFormat="1" ht="12" customHeight="1">
      <c r="A18" s="973"/>
      <c r="B18" s="973"/>
      <c r="C18" s="968" t="s">
        <v>664</v>
      </c>
      <c r="D18" s="968"/>
      <c r="E18" s="968"/>
      <c r="F18" s="968"/>
      <c r="G18" s="968"/>
      <c r="H18" s="968"/>
      <c r="I18" s="968"/>
      <c r="J18" s="768">
        <f t="shared" ref="J18:Y18" si="11">SUM(J13:J17)</f>
        <v>27500000</v>
      </c>
      <c r="K18" s="768">
        <f t="shared" si="11"/>
        <v>52000000</v>
      </c>
      <c r="L18" s="768">
        <f t="shared" si="11"/>
        <v>0</v>
      </c>
      <c r="M18" s="768">
        <f t="shared" si="11"/>
        <v>79500000</v>
      </c>
      <c r="N18" s="768">
        <f t="shared" si="11"/>
        <v>0</v>
      </c>
      <c r="O18" s="768">
        <f t="shared" si="11"/>
        <v>0</v>
      </c>
      <c r="P18" s="768">
        <f t="shared" si="11"/>
        <v>0</v>
      </c>
      <c r="Q18" s="768">
        <f t="shared" si="11"/>
        <v>0</v>
      </c>
      <c r="R18" s="768">
        <f t="shared" si="11"/>
        <v>0</v>
      </c>
      <c r="S18" s="768">
        <f t="shared" si="11"/>
        <v>0</v>
      </c>
      <c r="T18" s="768">
        <f t="shared" si="11"/>
        <v>0</v>
      </c>
      <c r="U18" s="768">
        <f t="shared" si="11"/>
        <v>0</v>
      </c>
      <c r="V18" s="768">
        <f t="shared" si="11"/>
        <v>27500000</v>
      </c>
      <c r="W18" s="768">
        <f t="shared" si="11"/>
        <v>52000000</v>
      </c>
      <c r="X18" s="768">
        <f t="shared" si="11"/>
        <v>0</v>
      </c>
      <c r="Y18" s="768">
        <f t="shared" si="11"/>
        <v>79500000</v>
      </c>
    </row>
    <row r="19" spans="1:25" ht="56.25" customHeight="1">
      <c r="A19" s="973"/>
      <c r="B19" s="973"/>
      <c r="C19" s="730" t="s">
        <v>535</v>
      </c>
      <c r="D19" s="730" t="s">
        <v>700</v>
      </c>
      <c r="E19" s="731" t="s">
        <v>655</v>
      </c>
      <c r="F19" s="736" t="s">
        <v>660</v>
      </c>
      <c r="G19" s="737" t="s">
        <v>656</v>
      </c>
      <c r="H19" s="738" t="s">
        <v>657</v>
      </c>
      <c r="I19" s="739" t="s">
        <v>665</v>
      </c>
      <c r="J19" s="757">
        <v>287661598</v>
      </c>
      <c r="K19" s="758">
        <v>0</v>
      </c>
      <c r="L19" s="758">
        <v>0</v>
      </c>
      <c r="M19" s="759">
        <f>SUM(J19:L19)</f>
        <v>287661598</v>
      </c>
      <c r="N19" s="762"/>
      <c r="O19" s="760">
        <v>0</v>
      </c>
      <c r="P19" s="760">
        <v>0</v>
      </c>
      <c r="Q19" s="761">
        <f>+N19+O19+P19</f>
        <v>0</v>
      </c>
      <c r="R19" s="759"/>
      <c r="S19" s="760">
        <v>0</v>
      </c>
      <c r="T19" s="760">
        <v>0</v>
      </c>
      <c r="U19" s="761">
        <f>+R19+S19+T19</f>
        <v>0</v>
      </c>
      <c r="V19" s="757">
        <f t="shared" ref="V19:V22" si="12">SUM(J19-N19+R19)</f>
        <v>287661598</v>
      </c>
      <c r="W19" s="760">
        <f>SUM(K19-O19+S19)</f>
        <v>0</v>
      </c>
      <c r="X19" s="760">
        <f>SUM(L19-P19+T19)</f>
        <v>0</v>
      </c>
      <c r="Y19" s="767">
        <f t="shared" ref="Y19:Y27" si="13">+V19+W19+X19</f>
        <v>287661598</v>
      </c>
    </row>
    <row r="20" spans="1:25" ht="56.25" customHeight="1">
      <c r="A20" s="973"/>
      <c r="B20" s="973"/>
      <c r="C20" s="730" t="s">
        <v>535</v>
      </c>
      <c r="D20" s="730" t="s">
        <v>700</v>
      </c>
      <c r="E20" s="731" t="s">
        <v>655</v>
      </c>
      <c r="F20" s="736" t="s">
        <v>660</v>
      </c>
      <c r="G20" s="740" t="s">
        <v>658</v>
      </c>
      <c r="H20" s="738" t="s">
        <v>659</v>
      </c>
      <c r="I20" s="739" t="s">
        <v>665</v>
      </c>
      <c r="J20" s="769">
        <v>0</v>
      </c>
      <c r="K20" s="758">
        <v>0</v>
      </c>
      <c r="L20" s="758">
        <v>0</v>
      </c>
      <c r="M20" s="759">
        <f t="shared" ref="M20:M59" si="14">SUM(J20:L20)</f>
        <v>0</v>
      </c>
      <c r="N20" s="762"/>
      <c r="O20" s="760"/>
      <c r="P20" s="760"/>
      <c r="Q20" s="761"/>
      <c r="R20" s="762"/>
      <c r="S20" s="760"/>
      <c r="T20" s="760"/>
      <c r="U20" s="761"/>
      <c r="V20" s="757">
        <f t="shared" si="12"/>
        <v>0</v>
      </c>
      <c r="W20" s="760">
        <f t="shared" ref="W20:W22" si="15">SUM(K20-O20+S20)</f>
        <v>0</v>
      </c>
      <c r="X20" s="760">
        <f t="shared" ref="X20:X22" si="16">SUM(L20-P20+T20)</f>
        <v>0</v>
      </c>
      <c r="Y20" s="767">
        <f t="shared" si="13"/>
        <v>0</v>
      </c>
    </row>
    <row r="21" spans="1:25" ht="56.25" customHeight="1">
      <c r="A21" s="973"/>
      <c r="B21" s="973"/>
      <c r="C21" s="730" t="s">
        <v>535</v>
      </c>
      <c r="D21" s="730" t="s">
        <v>700</v>
      </c>
      <c r="E21" s="731" t="s">
        <v>655</v>
      </c>
      <c r="F21" s="736" t="s">
        <v>704</v>
      </c>
      <c r="G21" s="741" t="s">
        <v>656</v>
      </c>
      <c r="H21" s="738" t="s">
        <v>657</v>
      </c>
      <c r="I21" s="739" t="s">
        <v>646</v>
      </c>
      <c r="J21" s="769">
        <v>0</v>
      </c>
      <c r="K21" s="763">
        <v>0</v>
      </c>
      <c r="L21" s="758">
        <v>0</v>
      </c>
      <c r="M21" s="759">
        <f t="shared" si="14"/>
        <v>0</v>
      </c>
      <c r="N21" s="762"/>
      <c r="O21" s="760"/>
      <c r="P21" s="760"/>
      <c r="Q21" s="761"/>
      <c r="R21" s="762"/>
      <c r="S21" s="760"/>
      <c r="T21" s="760"/>
      <c r="U21" s="761"/>
      <c r="V21" s="757">
        <f t="shared" si="12"/>
        <v>0</v>
      </c>
      <c r="W21" s="760">
        <f t="shared" si="15"/>
        <v>0</v>
      </c>
      <c r="X21" s="760">
        <f t="shared" si="16"/>
        <v>0</v>
      </c>
      <c r="Y21" s="767">
        <f t="shared" si="13"/>
        <v>0</v>
      </c>
    </row>
    <row r="22" spans="1:25" ht="56.25" customHeight="1">
      <c r="A22" s="973"/>
      <c r="B22" s="973"/>
      <c r="C22" s="730" t="s">
        <v>535</v>
      </c>
      <c r="D22" s="730" t="s">
        <v>700</v>
      </c>
      <c r="E22" s="731" t="s">
        <v>655</v>
      </c>
      <c r="F22" s="736" t="s">
        <v>704</v>
      </c>
      <c r="G22" s="740" t="s">
        <v>658</v>
      </c>
      <c r="H22" s="738" t="s">
        <v>659</v>
      </c>
      <c r="I22" s="739" t="s">
        <v>646</v>
      </c>
      <c r="J22" s="769">
        <v>0</v>
      </c>
      <c r="K22" s="763">
        <v>0</v>
      </c>
      <c r="L22" s="758">
        <v>0</v>
      </c>
      <c r="M22" s="759">
        <f t="shared" si="14"/>
        <v>0</v>
      </c>
      <c r="N22" s="762"/>
      <c r="O22" s="760"/>
      <c r="P22" s="760"/>
      <c r="Q22" s="761"/>
      <c r="R22" s="762"/>
      <c r="S22" s="760"/>
      <c r="T22" s="760"/>
      <c r="U22" s="761"/>
      <c r="V22" s="757">
        <f t="shared" si="12"/>
        <v>0</v>
      </c>
      <c r="W22" s="760">
        <f t="shared" si="15"/>
        <v>0</v>
      </c>
      <c r="X22" s="760">
        <f t="shared" si="16"/>
        <v>0</v>
      </c>
      <c r="Y22" s="767">
        <f t="shared" si="13"/>
        <v>0</v>
      </c>
    </row>
    <row r="23" spans="1:25" s="725" customFormat="1" ht="12" customHeight="1">
      <c r="A23" s="973"/>
      <c r="B23" s="973"/>
      <c r="C23" s="968" t="s">
        <v>666</v>
      </c>
      <c r="D23" s="968"/>
      <c r="E23" s="968"/>
      <c r="F23" s="968"/>
      <c r="G23" s="968"/>
      <c r="H23" s="968"/>
      <c r="I23" s="968"/>
      <c r="J23" s="768">
        <f>SUM(J19:J22)</f>
        <v>287661598</v>
      </c>
      <c r="K23" s="768">
        <f t="shared" ref="K23:L23" si="17">SUM(K19:K22)</f>
        <v>0</v>
      </c>
      <c r="L23" s="768">
        <f t="shared" si="17"/>
        <v>0</v>
      </c>
      <c r="M23" s="768">
        <f>SUM(M19:M22)</f>
        <v>287661598</v>
      </c>
      <c r="N23" s="768">
        <f t="shared" ref="N23:Y23" si="18">SUM(N19:N22)</f>
        <v>0</v>
      </c>
      <c r="O23" s="768">
        <f t="shared" si="18"/>
        <v>0</v>
      </c>
      <c r="P23" s="768">
        <f t="shared" si="18"/>
        <v>0</v>
      </c>
      <c r="Q23" s="768">
        <f t="shared" si="18"/>
        <v>0</v>
      </c>
      <c r="R23" s="768">
        <f t="shared" si="18"/>
        <v>0</v>
      </c>
      <c r="S23" s="768">
        <f t="shared" si="18"/>
        <v>0</v>
      </c>
      <c r="T23" s="768">
        <f t="shared" si="18"/>
        <v>0</v>
      </c>
      <c r="U23" s="768">
        <f t="shared" si="18"/>
        <v>0</v>
      </c>
      <c r="V23" s="768">
        <f t="shared" si="18"/>
        <v>287661598</v>
      </c>
      <c r="W23" s="768">
        <f t="shared" si="18"/>
        <v>0</v>
      </c>
      <c r="X23" s="768">
        <f t="shared" si="18"/>
        <v>0</v>
      </c>
      <c r="Y23" s="768">
        <f t="shared" si="18"/>
        <v>287661598</v>
      </c>
    </row>
    <row r="24" spans="1:25" ht="56.25" customHeight="1">
      <c r="A24" s="973"/>
      <c r="B24" s="973"/>
      <c r="C24" s="730" t="s">
        <v>535</v>
      </c>
      <c r="D24" s="730" t="s">
        <v>700</v>
      </c>
      <c r="E24" s="731" t="s">
        <v>655</v>
      </c>
      <c r="F24" s="736" t="s">
        <v>661</v>
      </c>
      <c r="G24" s="737" t="s">
        <v>656</v>
      </c>
      <c r="H24" s="738" t="s">
        <v>657</v>
      </c>
      <c r="I24" s="739" t="s">
        <v>665</v>
      </c>
      <c r="J24" s="769">
        <v>90000000</v>
      </c>
      <c r="K24" s="758">
        <v>0</v>
      </c>
      <c r="L24" s="758">
        <v>0</v>
      </c>
      <c r="M24" s="759">
        <f t="shared" si="14"/>
        <v>90000000</v>
      </c>
      <c r="N24" s="762"/>
      <c r="O24" s="760"/>
      <c r="P24" s="760">
        <v>0</v>
      </c>
      <c r="Q24" s="761">
        <f>+N24+O24+P24</f>
        <v>0</v>
      </c>
      <c r="R24" s="762"/>
      <c r="S24" s="760">
        <v>0</v>
      </c>
      <c r="T24" s="760">
        <v>0</v>
      </c>
      <c r="U24" s="761">
        <f>+R24+S24+T24</f>
        <v>0</v>
      </c>
      <c r="V24" s="757">
        <f>SUM(J24-N24+R24)</f>
        <v>90000000</v>
      </c>
      <c r="W24" s="760">
        <f>SUM(K24-O24+S24)</f>
        <v>0</v>
      </c>
      <c r="X24" s="760">
        <f>SUM(L24-P24+T24)</f>
        <v>0</v>
      </c>
      <c r="Y24" s="767">
        <f t="shared" si="13"/>
        <v>90000000</v>
      </c>
    </row>
    <row r="25" spans="1:25" ht="56.25" customHeight="1">
      <c r="A25" s="973"/>
      <c r="B25" s="973"/>
      <c r="C25" s="730" t="s">
        <v>535</v>
      </c>
      <c r="D25" s="730" t="s">
        <v>700</v>
      </c>
      <c r="E25" s="731" t="s">
        <v>655</v>
      </c>
      <c r="F25" s="736" t="s">
        <v>661</v>
      </c>
      <c r="G25" s="740" t="s">
        <v>658</v>
      </c>
      <c r="H25" s="738" t="s">
        <v>659</v>
      </c>
      <c r="I25" s="739" t="s">
        <v>665</v>
      </c>
      <c r="J25" s="769">
        <v>28720000</v>
      </c>
      <c r="K25" s="758">
        <v>0</v>
      </c>
      <c r="L25" s="758">
        <v>0</v>
      </c>
      <c r="M25" s="759">
        <f t="shared" si="14"/>
        <v>28720000</v>
      </c>
      <c r="N25" s="762"/>
      <c r="O25" s="760"/>
      <c r="P25" s="760"/>
      <c r="Q25" s="761"/>
      <c r="R25" s="762"/>
      <c r="S25" s="760"/>
      <c r="T25" s="760"/>
      <c r="U25" s="761"/>
      <c r="V25" s="757">
        <f t="shared" ref="V25:V27" si="19">SUM(J25-N25+R25)</f>
        <v>28720000</v>
      </c>
      <c r="W25" s="760">
        <f t="shared" ref="W25:W27" si="20">SUM(K25-O25+S25)</f>
        <v>0</v>
      </c>
      <c r="X25" s="760">
        <f t="shared" ref="X25:X27" si="21">SUM(L25-P25+T25)</f>
        <v>0</v>
      </c>
      <c r="Y25" s="767">
        <f t="shared" si="13"/>
        <v>28720000</v>
      </c>
    </row>
    <row r="26" spans="1:25" ht="56.25" customHeight="1">
      <c r="A26" s="973"/>
      <c r="B26" s="973"/>
      <c r="C26" s="730" t="s">
        <v>535</v>
      </c>
      <c r="D26" s="730" t="s">
        <v>700</v>
      </c>
      <c r="E26" s="731" t="s">
        <v>655</v>
      </c>
      <c r="F26" s="736" t="s">
        <v>705</v>
      </c>
      <c r="G26" s="741" t="s">
        <v>656</v>
      </c>
      <c r="H26" s="738" t="s">
        <v>657</v>
      </c>
      <c r="I26" s="739" t="s">
        <v>646</v>
      </c>
      <c r="J26" s="769">
        <v>0</v>
      </c>
      <c r="K26" s="763">
        <v>0</v>
      </c>
      <c r="L26" s="758">
        <v>0</v>
      </c>
      <c r="M26" s="759">
        <f t="shared" si="14"/>
        <v>0</v>
      </c>
      <c r="N26" s="762"/>
      <c r="O26" s="760"/>
      <c r="P26" s="760"/>
      <c r="Q26" s="761"/>
      <c r="R26" s="762"/>
      <c r="S26" s="760"/>
      <c r="T26" s="760"/>
      <c r="U26" s="761"/>
      <c r="V26" s="757">
        <f t="shared" si="19"/>
        <v>0</v>
      </c>
      <c r="W26" s="760">
        <f t="shared" si="20"/>
        <v>0</v>
      </c>
      <c r="X26" s="760">
        <f t="shared" si="21"/>
        <v>0</v>
      </c>
      <c r="Y26" s="767">
        <f t="shared" si="13"/>
        <v>0</v>
      </c>
    </row>
    <row r="27" spans="1:25" ht="56.25" customHeight="1">
      <c r="A27" s="973"/>
      <c r="B27" s="973"/>
      <c r="C27" s="730" t="s">
        <v>535</v>
      </c>
      <c r="D27" s="730" t="s">
        <v>700</v>
      </c>
      <c r="E27" s="731" t="s">
        <v>655</v>
      </c>
      <c r="F27" s="736" t="s">
        <v>705</v>
      </c>
      <c r="G27" s="740" t="s">
        <v>658</v>
      </c>
      <c r="H27" s="738" t="s">
        <v>659</v>
      </c>
      <c r="I27" s="739" t="s">
        <v>646</v>
      </c>
      <c r="J27" s="769">
        <v>0</v>
      </c>
      <c r="K27" s="763">
        <v>0</v>
      </c>
      <c r="L27" s="758">
        <v>0</v>
      </c>
      <c r="M27" s="759">
        <f t="shared" si="14"/>
        <v>0</v>
      </c>
      <c r="N27" s="762"/>
      <c r="O27" s="760"/>
      <c r="P27" s="760"/>
      <c r="Q27" s="761"/>
      <c r="R27" s="762"/>
      <c r="S27" s="760"/>
      <c r="T27" s="760"/>
      <c r="U27" s="761"/>
      <c r="V27" s="757">
        <f t="shared" si="19"/>
        <v>0</v>
      </c>
      <c r="W27" s="760">
        <f t="shared" si="20"/>
        <v>0</v>
      </c>
      <c r="X27" s="760">
        <f t="shared" si="21"/>
        <v>0</v>
      </c>
      <c r="Y27" s="767">
        <f t="shared" si="13"/>
        <v>0</v>
      </c>
    </row>
    <row r="28" spans="1:25" s="725" customFormat="1" ht="15" customHeight="1">
      <c r="A28" s="973"/>
      <c r="B28" s="973"/>
      <c r="C28" s="968" t="s">
        <v>667</v>
      </c>
      <c r="D28" s="968"/>
      <c r="E28" s="968"/>
      <c r="F28" s="968"/>
      <c r="G28" s="968"/>
      <c r="H28" s="968"/>
      <c r="I28" s="968"/>
      <c r="J28" s="768">
        <f>SUM(J24:J27)</f>
        <v>118720000</v>
      </c>
      <c r="K28" s="768">
        <f>SUM(K24:K27)</f>
        <v>0</v>
      </c>
      <c r="L28" s="768">
        <f>SUM(L24:L27)</f>
        <v>0</v>
      </c>
      <c r="M28" s="768">
        <f>SUM(M24:M27)</f>
        <v>118720000</v>
      </c>
      <c r="N28" s="768">
        <f t="shared" ref="N28:Y28" si="22">SUM(N24:N27)</f>
        <v>0</v>
      </c>
      <c r="O28" s="768">
        <f t="shared" si="22"/>
        <v>0</v>
      </c>
      <c r="P28" s="768">
        <f t="shared" si="22"/>
        <v>0</v>
      </c>
      <c r="Q28" s="768">
        <f t="shared" si="22"/>
        <v>0</v>
      </c>
      <c r="R28" s="768">
        <f t="shared" si="22"/>
        <v>0</v>
      </c>
      <c r="S28" s="768">
        <f t="shared" si="22"/>
        <v>0</v>
      </c>
      <c r="T28" s="768">
        <f t="shared" si="22"/>
        <v>0</v>
      </c>
      <c r="U28" s="768">
        <f t="shared" si="22"/>
        <v>0</v>
      </c>
      <c r="V28" s="768">
        <f t="shared" si="22"/>
        <v>118720000</v>
      </c>
      <c r="W28" s="768">
        <f t="shared" si="22"/>
        <v>0</v>
      </c>
      <c r="X28" s="768">
        <f t="shared" si="22"/>
        <v>0</v>
      </c>
      <c r="Y28" s="768">
        <f t="shared" si="22"/>
        <v>118720000</v>
      </c>
    </row>
    <row r="29" spans="1:25" ht="56.25" customHeight="1">
      <c r="A29" s="973"/>
      <c r="B29" s="973"/>
      <c r="C29" s="730" t="s">
        <v>535</v>
      </c>
      <c r="D29" s="730" t="s">
        <v>700</v>
      </c>
      <c r="E29" s="731" t="s">
        <v>655</v>
      </c>
      <c r="F29" s="730" t="s">
        <v>662</v>
      </c>
      <c r="G29" s="737" t="s">
        <v>656</v>
      </c>
      <c r="H29" s="738" t="s">
        <v>657</v>
      </c>
      <c r="I29" s="739" t="s">
        <v>665</v>
      </c>
      <c r="J29" s="769">
        <v>112500000</v>
      </c>
      <c r="K29" s="758">
        <v>0</v>
      </c>
      <c r="L29" s="758">
        <v>0</v>
      </c>
      <c r="M29" s="759">
        <f t="shared" si="14"/>
        <v>112500000</v>
      </c>
      <c r="N29" s="762">
        <v>0</v>
      </c>
      <c r="O29" s="760">
        <v>0</v>
      </c>
      <c r="P29" s="760">
        <v>0</v>
      </c>
      <c r="Q29" s="761">
        <f>+N29+O29+P29</f>
        <v>0</v>
      </c>
      <c r="R29" s="762">
        <v>0</v>
      </c>
      <c r="S29" s="760">
        <v>0</v>
      </c>
      <c r="T29" s="760">
        <v>0</v>
      </c>
      <c r="U29" s="761">
        <f>+R29+S29+T29</f>
        <v>0</v>
      </c>
      <c r="V29" s="757">
        <f>SUM(J29-N29+R29)</f>
        <v>112500000</v>
      </c>
      <c r="W29" s="760">
        <f>SUM(K29-O29+S29)</f>
        <v>0</v>
      </c>
      <c r="X29" s="760">
        <f>SUM(L29-P29+T29)</f>
        <v>0</v>
      </c>
      <c r="Y29" s="761">
        <f>+V29+W29+X29</f>
        <v>112500000</v>
      </c>
    </row>
    <row r="30" spans="1:25" ht="56.25" customHeight="1">
      <c r="A30" s="973"/>
      <c r="B30" s="973"/>
      <c r="C30" s="730" t="s">
        <v>535</v>
      </c>
      <c r="D30" s="730" t="s">
        <v>700</v>
      </c>
      <c r="E30" s="731" t="s">
        <v>655</v>
      </c>
      <c r="F30" s="730" t="s">
        <v>662</v>
      </c>
      <c r="G30" s="740" t="s">
        <v>658</v>
      </c>
      <c r="H30" s="738" t="s">
        <v>659</v>
      </c>
      <c r="I30" s="739" t="s">
        <v>665</v>
      </c>
      <c r="J30" s="769">
        <v>0</v>
      </c>
      <c r="K30" s="758">
        <v>0</v>
      </c>
      <c r="L30" s="758">
        <v>0</v>
      </c>
      <c r="M30" s="759">
        <f t="shared" si="14"/>
        <v>0</v>
      </c>
      <c r="N30" s="762"/>
      <c r="O30" s="760"/>
      <c r="P30" s="760"/>
      <c r="Q30" s="761"/>
      <c r="R30" s="762"/>
      <c r="S30" s="760"/>
      <c r="T30" s="760"/>
      <c r="U30" s="761"/>
      <c r="V30" s="757">
        <f t="shared" ref="V30:V32" si="23">SUM(J30-N30+R30)</f>
        <v>0</v>
      </c>
      <c r="W30" s="760">
        <f t="shared" ref="W30:W32" si="24">SUM(K30-O30+S30)</f>
        <v>0</v>
      </c>
      <c r="X30" s="760">
        <f t="shared" ref="X30:X32" si="25">SUM(L30-P30+T30)</f>
        <v>0</v>
      </c>
      <c r="Y30" s="761">
        <f t="shared" ref="Y30:Y32" si="26">+V30+W30+X30</f>
        <v>0</v>
      </c>
    </row>
    <row r="31" spans="1:25" ht="56.25" customHeight="1">
      <c r="A31" s="973"/>
      <c r="B31" s="973"/>
      <c r="C31" s="730" t="s">
        <v>535</v>
      </c>
      <c r="D31" s="730" t="s">
        <v>700</v>
      </c>
      <c r="E31" s="731" t="s">
        <v>655</v>
      </c>
      <c r="F31" s="730" t="s">
        <v>706</v>
      </c>
      <c r="G31" s="741" t="s">
        <v>656</v>
      </c>
      <c r="H31" s="738" t="s">
        <v>657</v>
      </c>
      <c r="I31" s="739" t="s">
        <v>646</v>
      </c>
      <c r="J31" s="769">
        <v>0</v>
      </c>
      <c r="K31" s="763">
        <v>0</v>
      </c>
      <c r="L31" s="758">
        <v>0</v>
      </c>
      <c r="M31" s="759">
        <f t="shared" si="14"/>
        <v>0</v>
      </c>
      <c r="N31" s="762"/>
      <c r="O31" s="760"/>
      <c r="P31" s="760"/>
      <c r="Q31" s="761"/>
      <c r="R31" s="762"/>
      <c r="S31" s="760"/>
      <c r="T31" s="760"/>
      <c r="U31" s="761"/>
      <c r="V31" s="757">
        <f t="shared" si="23"/>
        <v>0</v>
      </c>
      <c r="W31" s="760">
        <f t="shared" si="24"/>
        <v>0</v>
      </c>
      <c r="X31" s="760">
        <f t="shared" si="25"/>
        <v>0</v>
      </c>
      <c r="Y31" s="761">
        <f t="shared" si="26"/>
        <v>0</v>
      </c>
    </row>
    <row r="32" spans="1:25" ht="56.25" customHeight="1">
      <c r="A32" s="973"/>
      <c r="B32" s="973"/>
      <c r="C32" s="730" t="s">
        <v>535</v>
      </c>
      <c r="D32" s="730" t="s">
        <v>700</v>
      </c>
      <c r="E32" s="731" t="s">
        <v>655</v>
      </c>
      <c r="F32" s="730" t="s">
        <v>706</v>
      </c>
      <c r="G32" s="740" t="s">
        <v>658</v>
      </c>
      <c r="H32" s="738" t="s">
        <v>659</v>
      </c>
      <c r="I32" s="739" t="s">
        <v>646</v>
      </c>
      <c r="J32" s="769">
        <v>0</v>
      </c>
      <c r="K32" s="763">
        <v>0</v>
      </c>
      <c r="L32" s="758">
        <v>0</v>
      </c>
      <c r="M32" s="759">
        <f t="shared" si="14"/>
        <v>0</v>
      </c>
      <c r="N32" s="762"/>
      <c r="O32" s="760"/>
      <c r="P32" s="760"/>
      <c r="Q32" s="761"/>
      <c r="R32" s="762"/>
      <c r="S32" s="760"/>
      <c r="T32" s="760"/>
      <c r="U32" s="761"/>
      <c r="V32" s="757">
        <f t="shared" si="23"/>
        <v>0</v>
      </c>
      <c r="W32" s="760">
        <f t="shared" si="24"/>
        <v>0</v>
      </c>
      <c r="X32" s="760">
        <f t="shared" si="25"/>
        <v>0</v>
      </c>
      <c r="Y32" s="761">
        <f t="shared" si="26"/>
        <v>0</v>
      </c>
    </row>
    <row r="33" spans="1:25" s="725" customFormat="1" ht="15" customHeight="1">
      <c r="A33" s="973"/>
      <c r="B33" s="973"/>
      <c r="C33" s="968" t="s">
        <v>668</v>
      </c>
      <c r="D33" s="968"/>
      <c r="E33" s="968"/>
      <c r="F33" s="968"/>
      <c r="G33" s="968"/>
      <c r="H33" s="968"/>
      <c r="I33" s="968"/>
      <c r="J33" s="768">
        <f>SUM(J29:J32)</f>
        <v>112500000</v>
      </c>
      <c r="K33" s="768">
        <f t="shared" ref="K33:Y33" si="27">SUM(K29:K32)</f>
        <v>0</v>
      </c>
      <c r="L33" s="768">
        <f t="shared" si="27"/>
        <v>0</v>
      </c>
      <c r="M33" s="768">
        <f t="shared" si="27"/>
        <v>112500000</v>
      </c>
      <c r="N33" s="768">
        <f t="shared" si="27"/>
        <v>0</v>
      </c>
      <c r="O33" s="768">
        <f t="shared" si="27"/>
        <v>0</v>
      </c>
      <c r="P33" s="768">
        <f t="shared" si="27"/>
        <v>0</v>
      </c>
      <c r="Q33" s="768">
        <f t="shared" si="27"/>
        <v>0</v>
      </c>
      <c r="R33" s="768">
        <f t="shared" si="27"/>
        <v>0</v>
      </c>
      <c r="S33" s="768">
        <f t="shared" si="27"/>
        <v>0</v>
      </c>
      <c r="T33" s="768">
        <f t="shared" si="27"/>
        <v>0</v>
      </c>
      <c r="U33" s="768">
        <f t="shared" si="27"/>
        <v>0</v>
      </c>
      <c r="V33" s="768">
        <f t="shared" si="27"/>
        <v>112500000</v>
      </c>
      <c r="W33" s="768">
        <f t="shared" si="27"/>
        <v>0</v>
      </c>
      <c r="X33" s="768">
        <f t="shared" si="27"/>
        <v>0</v>
      </c>
      <c r="Y33" s="768">
        <f t="shared" si="27"/>
        <v>112500000</v>
      </c>
    </row>
    <row r="34" spans="1:25" ht="56.25" customHeight="1">
      <c r="A34" s="973"/>
      <c r="B34" s="973"/>
      <c r="C34" s="730" t="s">
        <v>535</v>
      </c>
      <c r="D34" s="730" t="s">
        <v>700</v>
      </c>
      <c r="E34" s="731" t="s">
        <v>655</v>
      </c>
      <c r="F34" s="736" t="s">
        <v>663</v>
      </c>
      <c r="G34" s="737" t="s">
        <v>656</v>
      </c>
      <c r="H34" s="738" t="s">
        <v>657</v>
      </c>
      <c r="I34" s="739" t="s">
        <v>665</v>
      </c>
      <c r="J34" s="769">
        <v>144000000</v>
      </c>
      <c r="K34" s="758">
        <v>0</v>
      </c>
      <c r="L34" s="758">
        <v>0</v>
      </c>
      <c r="M34" s="759">
        <f t="shared" si="14"/>
        <v>144000000</v>
      </c>
      <c r="N34" s="762"/>
      <c r="O34" s="760"/>
      <c r="P34" s="760"/>
      <c r="Q34" s="761">
        <f>+N34+O34+P34</f>
        <v>0</v>
      </c>
      <c r="R34" s="759">
        <v>0</v>
      </c>
      <c r="S34" s="760">
        <v>0</v>
      </c>
      <c r="T34" s="760">
        <v>0</v>
      </c>
      <c r="U34" s="761">
        <f>+R34+S34+T34</f>
        <v>0</v>
      </c>
      <c r="V34" s="757">
        <f>SUM(J34-N34+R34)</f>
        <v>144000000</v>
      </c>
      <c r="W34" s="760">
        <f>SUM(K34-O34+S34)</f>
        <v>0</v>
      </c>
      <c r="X34" s="760">
        <f>SUM(L34-P34+T34)</f>
        <v>0</v>
      </c>
      <c r="Y34" s="770">
        <f>V34+W34+X34</f>
        <v>144000000</v>
      </c>
    </row>
    <row r="35" spans="1:25" ht="56.25" customHeight="1">
      <c r="A35" s="973"/>
      <c r="B35" s="973"/>
      <c r="C35" s="730" t="s">
        <v>535</v>
      </c>
      <c r="D35" s="730" t="s">
        <v>700</v>
      </c>
      <c r="E35" s="731" t="s">
        <v>655</v>
      </c>
      <c r="F35" s="736" t="s">
        <v>663</v>
      </c>
      <c r="G35" s="740" t="s">
        <v>658</v>
      </c>
      <c r="H35" s="738" t="s">
        <v>659</v>
      </c>
      <c r="I35" s="739" t="s">
        <v>665</v>
      </c>
      <c r="J35" s="769">
        <v>0</v>
      </c>
      <c r="K35" s="758">
        <v>0</v>
      </c>
      <c r="L35" s="758">
        <v>0</v>
      </c>
      <c r="M35" s="759">
        <f t="shared" si="14"/>
        <v>0</v>
      </c>
      <c r="N35" s="762"/>
      <c r="O35" s="760"/>
      <c r="P35" s="760"/>
      <c r="Q35" s="761"/>
      <c r="R35" s="762"/>
      <c r="S35" s="760"/>
      <c r="T35" s="760"/>
      <c r="U35" s="761"/>
      <c r="V35" s="757">
        <f t="shared" ref="V35:V37" si="28">SUM(J35-N35+R35)</f>
        <v>0</v>
      </c>
      <c r="W35" s="760">
        <f t="shared" ref="W35:W37" si="29">SUM(K35-O35+S35)</f>
        <v>0</v>
      </c>
      <c r="X35" s="760">
        <f t="shared" ref="X35:X37" si="30">SUM(L35-P35+T35)</f>
        <v>0</v>
      </c>
      <c r="Y35" s="770">
        <f t="shared" ref="Y35:Y37" si="31">V35+W35+X35</f>
        <v>0</v>
      </c>
    </row>
    <row r="36" spans="1:25" ht="56.25" customHeight="1">
      <c r="A36" s="973"/>
      <c r="B36" s="973"/>
      <c r="C36" s="730" t="s">
        <v>535</v>
      </c>
      <c r="D36" s="730" t="s">
        <v>700</v>
      </c>
      <c r="E36" s="731" t="s">
        <v>655</v>
      </c>
      <c r="F36" s="736" t="s">
        <v>707</v>
      </c>
      <c r="G36" s="741" t="s">
        <v>656</v>
      </c>
      <c r="H36" s="738" t="s">
        <v>657</v>
      </c>
      <c r="I36" s="739" t="s">
        <v>646</v>
      </c>
      <c r="J36" s="769">
        <v>0</v>
      </c>
      <c r="K36" s="763">
        <v>0</v>
      </c>
      <c r="L36" s="758">
        <v>0</v>
      </c>
      <c r="M36" s="759">
        <f t="shared" si="14"/>
        <v>0</v>
      </c>
      <c r="N36" s="762"/>
      <c r="O36" s="760"/>
      <c r="P36" s="760"/>
      <c r="Q36" s="761"/>
      <c r="R36" s="762"/>
      <c r="S36" s="760"/>
      <c r="T36" s="760"/>
      <c r="U36" s="761"/>
      <c r="V36" s="757">
        <f t="shared" si="28"/>
        <v>0</v>
      </c>
      <c r="W36" s="760">
        <f t="shared" si="29"/>
        <v>0</v>
      </c>
      <c r="X36" s="760">
        <f t="shared" si="30"/>
        <v>0</v>
      </c>
      <c r="Y36" s="770">
        <f t="shared" si="31"/>
        <v>0</v>
      </c>
    </row>
    <row r="37" spans="1:25" ht="56.25" customHeight="1">
      <c r="A37" s="973"/>
      <c r="B37" s="973"/>
      <c r="C37" s="730" t="s">
        <v>535</v>
      </c>
      <c r="D37" s="730" t="s">
        <v>700</v>
      </c>
      <c r="E37" s="731" t="s">
        <v>655</v>
      </c>
      <c r="F37" s="736" t="s">
        <v>707</v>
      </c>
      <c r="G37" s="741" t="s">
        <v>656</v>
      </c>
      <c r="H37" s="738" t="s">
        <v>659</v>
      </c>
      <c r="I37" s="739" t="s">
        <v>646</v>
      </c>
      <c r="J37" s="769">
        <v>0</v>
      </c>
      <c r="K37" s="763">
        <v>0</v>
      </c>
      <c r="L37" s="758">
        <v>0</v>
      </c>
      <c r="M37" s="759">
        <f t="shared" si="14"/>
        <v>0</v>
      </c>
      <c r="N37" s="762"/>
      <c r="O37" s="760"/>
      <c r="P37" s="760"/>
      <c r="Q37" s="761"/>
      <c r="R37" s="762"/>
      <c r="S37" s="760"/>
      <c r="T37" s="760"/>
      <c r="U37" s="761"/>
      <c r="V37" s="757">
        <f t="shared" si="28"/>
        <v>0</v>
      </c>
      <c r="W37" s="760">
        <f t="shared" si="29"/>
        <v>0</v>
      </c>
      <c r="X37" s="760">
        <f t="shared" si="30"/>
        <v>0</v>
      </c>
      <c r="Y37" s="770">
        <f t="shared" si="31"/>
        <v>0</v>
      </c>
    </row>
    <row r="38" spans="1:25" s="725" customFormat="1" ht="12" customHeight="1">
      <c r="A38" s="973"/>
      <c r="B38" s="973"/>
      <c r="C38" s="968" t="s">
        <v>669</v>
      </c>
      <c r="D38" s="968"/>
      <c r="E38" s="968"/>
      <c r="F38" s="968"/>
      <c r="G38" s="968"/>
      <c r="H38" s="968"/>
      <c r="I38" s="968"/>
      <c r="J38" s="768">
        <f>SUM(J34:J37)</f>
        <v>144000000</v>
      </c>
      <c r="K38" s="768">
        <f t="shared" ref="K38:Y38" si="32">SUM(K34:K37)</f>
        <v>0</v>
      </c>
      <c r="L38" s="768">
        <f t="shared" si="32"/>
        <v>0</v>
      </c>
      <c r="M38" s="768">
        <f t="shared" si="32"/>
        <v>144000000</v>
      </c>
      <c r="N38" s="768">
        <f t="shared" si="32"/>
        <v>0</v>
      </c>
      <c r="O38" s="768">
        <f t="shared" si="32"/>
        <v>0</v>
      </c>
      <c r="P38" s="768">
        <f t="shared" si="32"/>
        <v>0</v>
      </c>
      <c r="Q38" s="768">
        <f t="shared" si="32"/>
        <v>0</v>
      </c>
      <c r="R38" s="768">
        <f t="shared" si="32"/>
        <v>0</v>
      </c>
      <c r="S38" s="768">
        <f t="shared" si="32"/>
        <v>0</v>
      </c>
      <c r="T38" s="768">
        <f t="shared" si="32"/>
        <v>0</v>
      </c>
      <c r="U38" s="768">
        <f t="shared" si="32"/>
        <v>0</v>
      </c>
      <c r="V38" s="768">
        <f t="shared" si="32"/>
        <v>144000000</v>
      </c>
      <c r="W38" s="768">
        <f t="shared" si="32"/>
        <v>0</v>
      </c>
      <c r="X38" s="768">
        <f t="shared" si="32"/>
        <v>0</v>
      </c>
      <c r="Y38" s="768">
        <f t="shared" si="32"/>
        <v>144000000</v>
      </c>
    </row>
    <row r="39" spans="1:25" s="726" customFormat="1" ht="24.95" customHeight="1">
      <c r="A39" s="973"/>
      <c r="B39" s="973"/>
      <c r="C39" s="967" t="s">
        <v>639</v>
      </c>
      <c r="D39" s="967"/>
      <c r="E39" s="967"/>
      <c r="F39" s="967"/>
      <c r="G39" s="967"/>
      <c r="H39" s="967"/>
      <c r="I39" s="967"/>
      <c r="J39" s="771">
        <f>J18+J23+J28+J33+J38</f>
        <v>690381598</v>
      </c>
      <c r="K39" s="771">
        <f>K18+K23+K28+K33+K38</f>
        <v>52000000</v>
      </c>
      <c r="L39" s="771">
        <f>L18+L23+L28+L33+L38</f>
        <v>0</v>
      </c>
      <c r="M39" s="771">
        <f>M18+M23+M28+M33+M38</f>
        <v>742381598</v>
      </c>
      <c r="N39" s="771">
        <f t="shared" ref="N39:U39" si="33">N18+N23+N28+N33+N38</f>
        <v>0</v>
      </c>
      <c r="O39" s="771">
        <f t="shared" si="33"/>
        <v>0</v>
      </c>
      <c r="P39" s="771">
        <f t="shared" si="33"/>
        <v>0</v>
      </c>
      <c r="Q39" s="771">
        <f t="shared" si="33"/>
        <v>0</v>
      </c>
      <c r="R39" s="771">
        <f t="shared" si="33"/>
        <v>0</v>
      </c>
      <c r="S39" s="771">
        <f t="shared" si="33"/>
        <v>0</v>
      </c>
      <c r="T39" s="771">
        <f t="shared" si="33"/>
        <v>0</v>
      </c>
      <c r="U39" s="771">
        <f t="shared" si="33"/>
        <v>0</v>
      </c>
      <c r="V39" s="771">
        <f>V18+V23+V28+V33+V38</f>
        <v>690381598</v>
      </c>
      <c r="W39" s="771">
        <f>W18+W23+W28+W33+W38</f>
        <v>52000000</v>
      </c>
      <c r="X39" s="771">
        <f>X18+X23+X28+X33+X38</f>
        <v>0</v>
      </c>
      <c r="Y39" s="771">
        <f>Y18+Y23+Y28+Y33+Y38</f>
        <v>742381598</v>
      </c>
    </row>
    <row r="40" spans="1:25" ht="56.25" customHeight="1">
      <c r="A40" s="973"/>
      <c r="B40" s="973"/>
      <c r="C40" s="730" t="s">
        <v>635</v>
      </c>
      <c r="D40" s="730" t="s">
        <v>718</v>
      </c>
      <c r="E40" s="731" t="s">
        <v>670</v>
      </c>
      <c r="F40" s="736" t="s">
        <v>671</v>
      </c>
      <c r="G40" s="737" t="s">
        <v>656</v>
      </c>
      <c r="H40" s="738" t="s">
        <v>657</v>
      </c>
      <c r="I40" s="739" t="s">
        <v>674</v>
      </c>
      <c r="J40" s="772">
        <v>270100000</v>
      </c>
      <c r="K40" s="758">
        <v>0</v>
      </c>
      <c r="L40" s="758">
        <v>0</v>
      </c>
      <c r="M40" s="759">
        <f t="shared" si="14"/>
        <v>270100000</v>
      </c>
      <c r="N40" s="762">
        <v>0</v>
      </c>
      <c r="O40" s="760"/>
      <c r="P40" s="760">
        <v>0</v>
      </c>
      <c r="Q40" s="761">
        <f>+N40+O40+P40</f>
        <v>0</v>
      </c>
      <c r="R40" s="762">
        <v>0</v>
      </c>
      <c r="S40" s="760"/>
      <c r="T40" s="760">
        <v>0</v>
      </c>
      <c r="U40" s="761">
        <f>+R40+S40+T40</f>
        <v>0</v>
      </c>
      <c r="V40" s="757">
        <f>SUM(J40-N40+R40)</f>
        <v>270100000</v>
      </c>
      <c r="W40" s="760">
        <f t="shared" ref="V40:X41" si="34">SUM(K40-O40+S40)</f>
        <v>0</v>
      </c>
      <c r="X40" s="760">
        <f t="shared" si="34"/>
        <v>0</v>
      </c>
      <c r="Y40" s="770">
        <f>V40+W40+X40</f>
        <v>270100000</v>
      </c>
    </row>
    <row r="41" spans="1:25" ht="56.25" customHeight="1">
      <c r="A41" s="973"/>
      <c r="B41" s="973"/>
      <c r="C41" s="730" t="s">
        <v>635</v>
      </c>
      <c r="D41" s="730" t="s">
        <v>718</v>
      </c>
      <c r="E41" s="731" t="s">
        <v>670</v>
      </c>
      <c r="F41" s="736" t="s">
        <v>671</v>
      </c>
      <c r="G41" s="737" t="s">
        <v>677</v>
      </c>
      <c r="H41" s="731" t="s">
        <v>678</v>
      </c>
      <c r="I41" s="739" t="s">
        <v>674</v>
      </c>
      <c r="J41" s="772">
        <v>5800000</v>
      </c>
      <c r="K41" s="758"/>
      <c r="L41" s="758"/>
      <c r="M41" s="759">
        <f t="shared" si="14"/>
        <v>5800000</v>
      </c>
      <c r="N41" s="762"/>
      <c r="O41" s="760"/>
      <c r="P41" s="760"/>
      <c r="Q41" s="761"/>
      <c r="R41" s="762">
        <v>0</v>
      </c>
      <c r="S41" s="760"/>
      <c r="T41" s="760"/>
      <c r="U41" s="761">
        <f>+R41+S41+T41</f>
        <v>0</v>
      </c>
      <c r="V41" s="757">
        <f t="shared" si="34"/>
        <v>5800000</v>
      </c>
      <c r="W41" s="760">
        <f t="shared" si="34"/>
        <v>0</v>
      </c>
      <c r="X41" s="760">
        <f t="shared" si="34"/>
        <v>0</v>
      </c>
      <c r="Y41" s="770">
        <f>V41+W41+X41</f>
        <v>5800000</v>
      </c>
    </row>
    <row r="42" spans="1:25" ht="56.25" customHeight="1">
      <c r="A42" s="973"/>
      <c r="B42" s="973"/>
      <c r="C42" s="730" t="s">
        <v>635</v>
      </c>
      <c r="D42" s="730" t="s">
        <v>718</v>
      </c>
      <c r="E42" s="731" t="s">
        <v>670</v>
      </c>
      <c r="F42" s="736" t="s">
        <v>671</v>
      </c>
      <c r="G42" s="740" t="s">
        <v>658</v>
      </c>
      <c r="H42" s="738" t="s">
        <v>659</v>
      </c>
      <c r="I42" s="739" t="s">
        <v>674</v>
      </c>
      <c r="J42" s="772">
        <v>0</v>
      </c>
      <c r="K42" s="758">
        <v>0</v>
      </c>
      <c r="L42" s="758">
        <v>0</v>
      </c>
      <c r="M42" s="759">
        <f t="shared" si="14"/>
        <v>0</v>
      </c>
      <c r="N42" s="762"/>
      <c r="O42" s="760"/>
      <c r="P42" s="760"/>
      <c r="Q42" s="761"/>
      <c r="R42" s="790"/>
      <c r="S42" s="790"/>
      <c r="T42" s="790"/>
      <c r="U42" s="761">
        <f>+R42+S42+T42</f>
        <v>0</v>
      </c>
      <c r="V42" s="757">
        <f>SUM(J42-N42+R42)</f>
        <v>0</v>
      </c>
      <c r="W42" s="760">
        <f>SUM(K42-O42+S41)</f>
        <v>0</v>
      </c>
      <c r="X42" s="760">
        <f>SUM(L42-P42+T41)</f>
        <v>0</v>
      </c>
      <c r="Y42" s="770">
        <f t="shared" ref="Y42:Y44" si="35">V42+W42+X42</f>
        <v>0</v>
      </c>
    </row>
    <row r="43" spans="1:25" s="756" customFormat="1" ht="56.25" customHeight="1">
      <c r="A43" s="973"/>
      <c r="B43" s="973"/>
      <c r="C43" s="754" t="s">
        <v>635</v>
      </c>
      <c r="D43" s="754" t="s">
        <v>718</v>
      </c>
      <c r="E43" s="731" t="s">
        <v>670</v>
      </c>
      <c r="F43" s="755" t="s">
        <v>708</v>
      </c>
      <c r="G43" s="741" t="s">
        <v>656</v>
      </c>
      <c r="H43" s="738" t="s">
        <v>657</v>
      </c>
      <c r="I43" s="739" t="s">
        <v>646</v>
      </c>
      <c r="J43" s="773">
        <v>0</v>
      </c>
      <c r="K43" s="763">
        <v>0</v>
      </c>
      <c r="L43" s="763">
        <v>0</v>
      </c>
      <c r="M43" s="764">
        <f t="shared" si="14"/>
        <v>0</v>
      </c>
      <c r="N43" s="762"/>
      <c r="O43" s="763">
        <v>0</v>
      </c>
      <c r="P43" s="766"/>
      <c r="Q43" s="767">
        <f>SUM(N43:P43)</f>
        <v>0</v>
      </c>
      <c r="R43" s="762"/>
      <c r="S43" s="766"/>
      <c r="T43" s="766"/>
      <c r="U43" s="767">
        <f t="shared" ref="U43:U44" si="36">+R43+S43+T43</f>
        <v>0</v>
      </c>
      <c r="V43" s="757">
        <f t="shared" ref="V43:V44" si="37">SUM(J43-N43+R43)</f>
        <v>0</v>
      </c>
      <c r="W43" s="763">
        <f t="shared" ref="W43:W44" si="38">SUM(K43-O43+S43)</f>
        <v>0</v>
      </c>
      <c r="X43" s="766">
        <f t="shared" ref="X43:X44" si="39">SUM(L43-P43+T43)</f>
        <v>0</v>
      </c>
      <c r="Y43" s="770">
        <f t="shared" si="35"/>
        <v>0</v>
      </c>
    </row>
    <row r="44" spans="1:25" s="756" customFormat="1" ht="56.25" customHeight="1">
      <c r="A44" s="973"/>
      <c r="B44" s="973"/>
      <c r="C44" s="754" t="s">
        <v>635</v>
      </c>
      <c r="D44" s="754" t="s">
        <v>718</v>
      </c>
      <c r="E44" s="731" t="s">
        <v>670</v>
      </c>
      <c r="F44" s="755" t="s">
        <v>708</v>
      </c>
      <c r="G44" s="740" t="s">
        <v>658</v>
      </c>
      <c r="H44" s="738" t="s">
        <v>659</v>
      </c>
      <c r="I44" s="739" t="s">
        <v>646</v>
      </c>
      <c r="J44" s="773">
        <v>0</v>
      </c>
      <c r="K44" s="763">
        <v>0</v>
      </c>
      <c r="L44" s="763">
        <v>0</v>
      </c>
      <c r="M44" s="764">
        <f t="shared" si="14"/>
        <v>0</v>
      </c>
      <c r="N44" s="762"/>
      <c r="O44" s="763">
        <v>0</v>
      </c>
      <c r="P44" s="766"/>
      <c r="Q44" s="767">
        <f>SUM(N44:P44)</f>
        <v>0</v>
      </c>
      <c r="R44" s="762"/>
      <c r="S44" s="766"/>
      <c r="T44" s="766"/>
      <c r="U44" s="767">
        <f t="shared" si="36"/>
        <v>0</v>
      </c>
      <c r="V44" s="757">
        <f t="shared" si="37"/>
        <v>0</v>
      </c>
      <c r="W44" s="763">
        <f t="shared" si="38"/>
        <v>0</v>
      </c>
      <c r="X44" s="766">
        <f t="shared" si="39"/>
        <v>0</v>
      </c>
      <c r="Y44" s="770">
        <f t="shared" si="35"/>
        <v>0</v>
      </c>
    </row>
    <row r="45" spans="1:25" s="725" customFormat="1" ht="12" customHeight="1">
      <c r="A45" s="973"/>
      <c r="B45" s="973"/>
      <c r="C45" s="968" t="s">
        <v>672</v>
      </c>
      <c r="D45" s="968"/>
      <c r="E45" s="968"/>
      <c r="F45" s="968"/>
      <c r="G45" s="968"/>
      <c r="H45" s="968"/>
      <c r="I45" s="968"/>
      <c r="J45" s="768">
        <f>SUM(J40:J44)</f>
        <v>275900000</v>
      </c>
      <c r="K45" s="768">
        <f t="shared" ref="K45:Y45" si="40">SUM(K40:K44)</f>
        <v>0</v>
      </c>
      <c r="L45" s="768">
        <f t="shared" si="40"/>
        <v>0</v>
      </c>
      <c r="M45" s="768">
        <f>SUM(M40:M44)</f>
        <v>275900000</v>
      </c>
      <c r="N45" s="768">
        <f t="shared" si="40"/>
        <v>0</v>
      </c>
      <c r="O45" s="768">
        <f t="shared" si="40"/>
        <v>0</v>
      </c>
      <c r="P45" s="768">
        <f t="shared" si="40"/>
        <v>0</v>
      </c>
      <c r="Q45" s="768">
        <f t="shared" si="40"/>
        <v>0</v>
      </c>
      <c r="R45" s="768">
        <f t="shared" si="40"/>
        <v>0</v>
      </c>
      <c r="S45" s="768">
        <f t="shared" si="40"/>
        <v>0</v>
      </c>
      <c r="T45" s="768">
        <f t="shared" si="40"/>
        <v>0</v>
      </c>
      <c r="U45" s="768">
        <f t="shared" si="40"/>
        <v>0</v>
      </c>
      <c r="V45" s="768">
        <f t="shared" si="40"/>
        <v>275900000</v>
      </c>
      <c r="W45" s="768">
        <f t="shared" si="40"/>
        <v>0</v>
      </c>
      <c r="X45" s="768">
        <f t="shared" si="40"/>
        <v>0</v>
      </c>
      <c r="Y45" s="768">
        <f t="shared" si="40"/>
        <v>275900000</v>
      </c>
    </row>
    <row r="46" spans="1:25" ht="56.25" customHeight="1">
      <c r="A46" s="973"/>
      <c r="B46" s="973"/>
      <c r="C46" s="730" t="s">
        <v>635</v>
      </c>
      <c r="D46" s="730" t="s">
        <v>718</v>
      </c>
      <c r="E46" s="731" t="s">
        <v>670</v>
      </c>
      <c r="F46" s="736" t="s">
        <v>673</v>
      </c>
      <c r="G46" s="737" t="s">
        <v>656</v>
      </c>
      <c r="H46" s="738" t="s">
        <v>657</v>
      </c>
      <c r="I46" s="739" t="s">
        <v>674</v>
      </c>
      <c r="J46" s="772">
        <v>66600000</v>
      </c>
      <c r="K46" s="758">
        <v>0</v>
      </c>
      <c r="L46" s="758">
        <v>0</v>
      </c>
      <c r="M46" s="759">
        <f t="shared" si="14"/>
        <v>66600000</v>
      </c>
      <c r="N46" s="775">
        <v>0</v>
      </c>
      <c r="O46" s="760">
        <v>0</v>
      </c>
      <c r="P46" s="760">
        <v>0</v>
      </c>
      <c r="Q46" s="761">
        <f>+N46+O46+P46</f>
        <v>0</v>
      </c>
      <c r="R46" s="762">
        <v>0</v>
      </c>
      <c r="S46" s="760">
        <v>0</v>
      </c>
      <c r="T46" s="760">
        <v>0</v>
      </c>
      <c r="U46" s="761">
        <f>+R46+S46+T46</f>
        <v>0</v>
      </c>
      <c r="V46" s="757">
        <f t="shared" ref="V46:X47" si="41">SUM(J46-N46+R46)</f>
        <v>66600000</v>
      </c>
      <c r="W46" s="760">
        <f t="shared" si="41"/>
        <v>0</v>
      </c>
      <c r="X46" s="760">
        <f t="shared" si="41"/>
        <v>0</v>
      </c>
      <c r="Y46" s="770">
        <f>V46+W46+X46</f>
        <v>66600000</v>
      </c>
    </row>
    <row r="47" spans="1:25" ht="56.25" customHeight="1">
      <c r="A47" s="973"/>
      <c r="B47" s="973"/>
      <c r="C47" s="730" t="s">
        <v>635</v>
      </c>
      <c r="D47" s="730" t="s">
        <v>718</v>
      </c>
      <c r="E47" s="731" t="s">
        <v>670</v>
      </c>
      <c r="F47" s="736" t="s">
        <v>673</v>
      </c>
      <c r="G47" s="737" t="s">
        <v>677</v>
      </c>
      <c r="H47" s="731" t="s">
        <v>678</v>
      </c>
      <c r="I47" s="739" t="s">
        <v>674</v>
      </c>
      <c r="J47" s="772">
        <v>5000000</v>
      </c>
      <c r="K47" s="758"/>
      <c r="L47" s="758"/>
      <c r="M47" s="759">
        <f t="shared" si="14"/>
        <v>5000000</v>
      </c>
      <c r="N47" s="775"/>
      <c r="O47" s="760"/>
      <c r="P47" s="760"/>
      <c r="Q47" s="761"/>
      <c r="R47" s="762">
        <v>0</v>
      </c>
      <c r="S47" s="760"/>
      <c r="T47" s="760"/>
      <c r="U47" s="761">
        <f t="shared" ref="U47:U50" si="42">+R47+S47+T47</f>
        <v>0</v>
      </c>
      <c r="V47" s="757">
        <f t="shared" si="41"/>
        <v>5000000</v>
      </c>
      <c r="W47" s="760">
        <f t="shared" si="41"/>
        <v>0</v>
      </c>
      <c r="X47" s="760">
        <f t="shared" si="41"/>
        <v>0</v>
      </c>
      <c r="Y47" s="770">
        <f>V47+W47+X47</f>
        <v>5000000</v>
      </c>
    </row>
    <row r="48" spans="1:25" ht="56.25" customHeight="1">
      <c r="A48" s="973"/>
      <c r="B48" s="973"/>
      <c r="C48" s="730" t="s">
        <v>635</v>
      </c>
      <c r="D48" s="730" t="s">
        <v>718</v>
      </c>
      <c r="E48" s="731" t="s">
        <v>670</v>
      </c>
      <c r="F48" s="736" t="s">
        <v>673</v>
      </c>
      <c r="G48" s="740" t="s">
        <v>658</v>
      </c>
      <c r="H48" s="738" t="s">
        <v>659</v>
      </c>
      <c r="I48" s="739" t="s">
        <v>674</v>
      </c>
      <c r="J48" s="772">
        <v>46500000</v>
      </c>
      <c r="K48" s="758">
        <v>0</v>
      </c>
      <c r="L48" s="758">
        <v>0</v>
      </c>
      <c r="M48" s="759">
        <f t="shared" si="14"/>
        <v>46500000</v>
      </c>
      <c r="N48" s="775"/>
      <c r="O48" s="760"/>
      <c r="P48" s="760"/>
      <c r="Q48" s="761"/>
      <c r="R48" s="762"/>
      <c r="S48" s="760"/>
      <c r="T48" s="760"/>
      <c r="U48" s="761">
        <f t="shared" si="42"/>
        <v>0</v>
      </c>
      <c r="V48" s="757">
        <f t="shared" ref="V48:V50" si="43">SUM(J48-N48+R48)</f>
        <v>46500000</v>
      </c>
      <c r="W48" s="760">
        <f t="shared" ref="W48:W50" si="44">SUM(K48-O48+S48)</f>
        <v>0</v>
      </c>
      <c r="X48" s="760">
        <f t="shared" ref="X48:X50" si="45">SUM(L48-P48+T48)</f>
        <v>0</v>
      </c>
      <c r="Y48" s="770">
        <f t="shared" ref="Y48:Y50" si="46">V48+W48+X48</f>
        <v>46500000</v>
      </c>
    </row>
    <row r="49" spans="1:25" ht="56.25" customHeight="1">
      <c r="A49" s="973"/>
      <c r="B49" s="973"/>
      <c r="C49" s="730" t="s">
        <v>635</v>
      </c>
      <c r="D49" s="730" t="s">
        <v>718</v>
      </c>
      <c r="E49" s="731" t="s">
        <v>670</v>
      </c>
      <c r="F49" s="736" t="s">
        <v>709</v>
      </c>
      <c r="G49" s="741" t="s">
        <v>656</v>
      </c>
      <c r="H49" s="738" t="s">
        <v>657</v>
      </c>
      <c r="I49" s="739" t="s">
        <v>646</v>
      </c>
      <c r="J49" s="772">
        <v>0</v>
      </c>
      <c r="K49" s="763">
        <v>0</v>
      </c>
      <c r="L49" s="758">
        <v>0</v>
      </c>
      <c r="M49" s="759">
        <f t="shared" si="14"/>
        <v>0</v>
      </c>
      <c r="N49" s="775"/>
      <c r="O49" s="760"/>
      <c r="P49" s="760"/>
      <c r="Q49" s="761"/>
      <c r="R49" s="762"/>
      <c r="S49" s="760"/>
      <c r="T49" s="760"/>
      <c r="U49" s="761">
        <f t="shared" si="42"/>
        <v>0</v>
      </c>
      <c r="V49" s="757">
        <f t="shared" si="43"/>
        <v>0</v>
      </c>
      <c r="W49" s="760">
        <f t="shared" si="44"/>
        <v>0</v>
      </c>
      <c r="X49" s="760">
        <f t="shared" si="45"/>
        <v>0</v>
      </c>
      <c r="Y49" s="770">
        <f t="shared" si="46"/>
        <v>0</v>
      </c>
    </row>
    <row r="50" spans="1:25" ht="56.25" customHeight="1">
      <c r="A50" s="973"/>
      <c r="B50" s="973"/>
      <c r="C50" s="730" t="s">
        <v>635</v>
      </c>
      <c r="D50" s="730" t="s">
        <v>718</v>
      </c>
      <c r="E50" s="731" t="s">
        <v>670</v>
      </c>
      <c r="F50" s="736" t="s">
        <v>709</v>
      </c>
      <c r="G50" s="741" t="s">
        <v>656</v>
      </c>
      <c r="H50" s="738" t="s">
        <v>659</v>
      </c>
      <c r="I50" s="739" t="s">
        <v>646</v>
      </c>
      <c r="J50" s="772">
        <v>0</v>
      </c>
      <c r="K50" s="763">
        <v>0</v>
      </c>
      <c r="L50" s="758">
        <v>0</v>
      </c>
      <c r="M50" s="759">
        <f t="shared" si="14"/>
        <v>0</v>
      </c>
      <c r="N50" s="775"/>
      <c r="O50" s="760"/>
      <c r="P50" s="760"/>
      <c r="Q50" s="761"/>
      <c r="R50" s="762"/>
      <c r="S50" s="760"/>
      <c r="T50" s="760"/>
      <c r="U50" s="761">
        <f t="shared" si="42"/>
        <v>0</v>
      </c>
      <c r="V50" s="757">
        <f t="shared" si="43"/>
        <v>0</v>
      </c>
      <c r="W50" s="760">
        <f t="shared" si="44"/>
        <v>0</v>
      </c>
      <c r="X50" s="760">
        <f t="shared" si="45"/>
        <v>0</v>
      </c>
      <c r="Y50" s="770">
        <f t="shared" si="46"/>
        <v>0</v>
      </c>
    </row>
    <row r="51" spans="1:25" s="725" customFormat="1" ht="12" customHeight="1">
      <c r="A51" s="973"/>
      <c r="B51" s="973"/>
      <c r="C51" s="968" t="s">
        <v>675</v>
      </c>
      <c r="D51" s="968"/>
      <c r="E51" s="968"/>
      <c r="F51" s="968"/>
      <c r="G51" s="968"/>
      <c r="H51" s="968"/>
      <c r="I51" s="968"/>
      <c r="J51" s="768">
        <f>SUM(J46:J50)</f>
        <v>118100000</v>
      </c>
      <c r="K51" s="768">
        <f t="shared" ref="K51:X51" si="47">SUM(K46:K50)</f>
        <v>0</v>
      </c>
      <c r="L51" s="768">
        <f t="shared" si="47"/>
        <v>0</v>
      </c>
      <c r="M51" s="768">
        <f>SUM(M46:M50)</f>
        <v>118100000</v>
      </c>
      <c r="N51" s="768">
        <f t="shared" si="47"/>
        <v>0</v>
      </c>
      <c r="O51" s="768">
        <f t="shared" si="47"/>
        <v>0</v>
      </c>
      <c r="P51" s="768">
        <f t="shared" si="47"/>
        <v>0</v>
      </c>
      <c r="Q51" s="768">
        <f t="shared" si="47"/>
        <v>0</v>
      </c>
      <c r="R51" s="768">
        <f t="shared" si="47"/>
        <v>0</v>
      </c>
      <c r="S51" s="768">
        <f t="shared" si="47"/>
        <v>0</v>
      </c>
      <c r="T51" s="768">
        <f t="shared" si="47"/>
        <v>0</v>
      </c>
      <c r="U51" s="768">
        <f t="shared" si="47"/>
        <v>0</v>
      </c>
      <c r="V51" s="768">
        <f t="shared" si="47"/>
        <v>118100000</v>
      </c>
      <c r="W51" s="768">
        <f t="shared" si="47"/>
        <v>0</v>
      </c>
      <c r="X51" s="768">
        <f t="shared" si="47"/>
        <v>0</v>
      </c>
      <c r="Y51" s="768">
        <f>SUM(Y46:Y50)</f>
        <v>118100000</v>
      </c>
    </row>
    <row r="52" spans="1:25" s="756" customFormat="1" ht="56.25" customHeight="1">
      <c r="A52" s="973"/>
      <c r="B52" s="973"/>
      <c r="C52" s="754" t="s">
        <v>635</v>
      </c>
      <c r="D52" s="730" t="s">
        <v>718</v>
      </c>
      <c r="E52" s="731" t="s">
        <v>670</v>
      </c>
      <c r="F52" s="755" t="s">
        <v>714</v>
      </c>
      <c r="G52" s="741" t="s">
        <v>656</v>
      </c>
      <c r="H52" s="738" t="s">
        <v>657</v>
      </c>
      <c r="I52" s="739" t="s">
        <v>646</v>
      </c>
      <c r="J52" s="773">
        <v>0</v>
      </c>
      <c r="K52" s="763">
        <v>59404160</v>
      </c>
      <c r="L52" s="763">
        <v>0</v>
      </c>
      <c r="M52" s="764">
        <f t="shared" ref="M52:M53" si="48">SUM(J52:L52)</f>
        <v>59404160</v>
      </c>
      <c r="N52" s="776"/>
      <c r="O52" s="766"/>
      <c r="P52" s="766"/>
      <c r="Q52" s="767"/>
      <c r="R52" s="762"/>
      <c r="S52" s="774"/>
      <c r="T52" s="766"/>
      <c r="U52" s="767">
        <f>SUM(R52:T52)</f>
        <v>0</v>
      </c>
      <c r="V52" s="757">
        <f t="shared" ref="V52:V53" si="49">SUM(J52-N52+R52)</f>
        <v>0</v>
      </c>
      <c r="W52" s="766">
        <f t="shared" ref="W52:W53" si="50">SUM(K52-O52+S52)</f>
        <v>59404160</v>
      </c>
      <c r="X52" s="766">
        <f t="shared" ref="X52:X53" si="51">SUM(L52-P52+T52)</f>
        <v>0</v>
      </c>
      <c r="Y52" s="770">
        <f t="shared" ref="Y52:Y53" si="52">V52+W52+X52</f>
        <v>59404160</v>
      </c>
    </row>
    <row r="53" spans="1:25" s="756" customFormat="1" ht="78.75">
      <c r="A53" s="973"/>
      <c r="B53" s="973"/>
      <c r="C53" s="754" t="s">
        <v>635</v>
      </c>
      <c r="D53" s="730" t="s">
        <v>718</v>
      </c>
      <c r="E53" s="731" t="s">
        <v>670</v>
      </c>
      <c r="F53" s="755" t="s">
        <v>714</v>
      </c>
      <c r="G53" s="741" t="s">
        <v>656</v>
      </c>
      <c r="H53" s="738" t="s">
        <v>659</v>
      </c>
      <c r="I53" s="739" t="s">
        <v>646</v>
      </c>
      <c r="J53" s="773">
        <v>0</v>
      </c>
      <c r="K53" s="763">
        <v>7700000</v>
      </c>
      <c r="L53" s="763">
        <v>0</v>
      </c>
      <c r="M53" s="764">
        <f t="shared" si="48"/>
        <v>7700000</v>
      </c>
      <c r="N53" s="776"/>
      <c r="O53" s="766"/>
      <c r="P53" s="766"/>
      <c r="Q53" s="767"/>
      <c r="R53" s="762"/>
      <c r="S53" s="774"/>
      <c r="T53" s="766"/>
      <c r="U53" s="767">
        <f>SUM(R53:T53)</f>
        <v>0</v>
      </c>
      <c r="V53" s="757">
        <f t="shared" si="49"/>
        <v>0</v>
      </c>
      <c r="W53" s="766">
        <f t="shared" si="50"/>
        <v>7700000</v>
      </c>
      <c r="X53" s="766">
        <f t="shared" si="51"/>
        <v>0</v>
      </c>
      <c r="Y53" s="770">
        <f t="shared" si="52"/>
        <v>7700000</v>
      </c>
    </row>
    <row r="54" spans="1:25" s="753" customFormat="1" ht="12" customHeight="1">
      <c r="A54" s="973"/>
      <c r="B54" s="973"/>
      <c r="C54" s="1011" t="s">
        <v>715</v>
      </c>
      <c r="D54" s="1011"/>
      <c r="E54" s="1011"/>
      <c r="F54" s="1011"/>
      <c r="G54" s="1011"/>
      <c r="H54" s="1011"/>
      <c r="I54" s="1011"/>
      <c r="J54" s="777">
        <f>SUM(J52:J53)</f>
        <v>0</v>
      </c>
      <c r="K54" s="777">
        <f>SUM(K52:K53)</f>
        <v>67104160</v>
      </c>
      <c r="L54" s="777">
        <f t="shared" ref="L54:X54" si="53">SUM(L50:L53)</f>
        <v>0</v>
      </c>
      <c r="M54" s="777">
        <f>SUM(M52:M53)</f>
        <v>67104160</v>
      </c>
      <c r="N54" s="777">
        <f t="shared" si="53"/>
        <v>0</v>
      </c>
      <c r="O54" s="777">
        <f t="shared" si="53"/>
        <v>0</v>
      </c>
      <c r="P54" s="777">
        <f t="shared" si="53"/>
        <v>0</v>
      </c>
      <c r="Q54" s="777">
        <f t="shared" si="53"/>
        <v>0</v>
      </c>
      <c r="R54" s="777">
        <f t="shared" si="53"/>
        <v>0</v>
      </c>
      <c r="S54" s="777">
        <f t="shared" si="53"/>
        <v>0</v>
      </c>
      <c r="T54" s="777">
        <f t="shared" si="53"/>
        <v>0</v>
      </c>
      <c r="U54" s="777">
        <f t="shared" si="53"/>
        <v>0</v>
      </c>
      <c r="V54" s="777">
        <f>SUM(V52:V53)</f>
        <v>0</v>
      </c>
      <c r="W54" s="777">
        <f>SUM(W52:W53)</f>
        <v>67104160</v>
      </c>
      <c r="X54" s="777">
        <f t="shared" si="53"/>
        <v>0</v>
      </c>
      <c r="Y54" s="777">
        <f>SUM(Y52:Y53)</f>
        <v>67104160</v>
      </c>
    </row>
    <row r="55" spans="1:25" s="726" customFormat="1" ht="24.95" customHeight="1">
      <c r="A55" s="973"/>
      <c r="B55" s="973"/>
      <c r="C55" s="967" t="s">
        <v>716</v>
      </c>
      <c r="D55" s="967"/>
      <c r="E55" s="967"/>
      <c r="F55" s="967"/>
      <c r="G55" s="967"/>
      <c r="H55" s="967"/>
      <c r="I55" s="967"/>
      <c r="J55" s="771">
        <f>J45+J51+J54</f>
        <v>394000000</v>
      </c>
      <c r="K55" s="771">
        <f>K45+K51+K54</f>
        <v>67104160</v>
      </c>
      <c r="L55" s="771">
        <f>L45+L51+L54</f>
        <v>0</v>
      </c>
      <c r="M55" s="771">
        <f>M45+M51+M54</f>
        <v>461104160</v>
      </c>
      <c r="N55" s="771">
        <f t="shared" ref="N55:U55" si="54">N45+N51</f>
        <v>0</v>
      </c>
      <c r="O55" s="771">
        <f t="shared" si="54"/>
        <v>0</v>
      </c>
      <c r="P55" s="771">
        <f t="shared" si="54"/>
        <v>0</v>
      </c>
      <c r="Q55" s="771">
        <f t="shared" si="54"/>
        <v>0</v>
      </c>
      <c r="R55" s="771">
        <f t="shared" si="54"/>
        <v>0</v>
      </c>
      <c r="S55" s="771">
        <f t="shared" si="54"/>
        <v>0</v>
      </c>
      <c r="T55" s="771">
        <f t="shared" si="54"/>
        <v>0</v>
      </c>
      <c r="U55" s="771">
        <f t="shared" si="54"/>
        <v>0</v>
      </c>
      <c r="V55" s="771">
        <f>V45+V51+V54</f>
        <v>394000000</v>
      </c>
      <c r="W55" s="771">
        <f>W45+W51+W54</f>
        <v>67104160</v>
      </c>
      <c r="X55" s="771">
        <f>X45+X51+X54</f>
        <v>0</v>
      </c>
      <c r="Y55" s="771">
        <f>Y45+Y51+Y54</f>
        <v>461104160</v>
      </c>
    </row>
    <row r="56" spans="1:25" ht="54.95" customHeight="1">
      <c r="A56" s="973"/>
      <c r="B56" s="973"/>
      <c r="C56" s="742" t="s">
        <v>537</v>
      </c>
      <c r="D56" s="730" t="s">
        <v>537</v>
      </c>
      <c r="E56" s="731" t="s">
        <v>676</v>
      </c>
      <c r="F56" s="736" t="s">
        <v>679</v>
      </c>
      <c r="G56" s="737" t="s">
        <v>677</v>
      </c>
      <c r="H56" s="738" t="s">
        <v>678</v>
      </c>
      <c r="I56" s="739" t="s">
        <v>665</v>
      </c>
      <c r="J56" s="778">
        <v>373000000</v>
      </c>
      <c r="K56" s="759">
        <v>0</v>
      </c>
      <c r="L56" s="759">
        <v>0</v>
      </c>
      <c r="M56" s="759">
        <f t="shared" si="14"/>
        <v>373000000</v>
      </c>
      <c r="N56" s="779"/>
      <c r="O56" s="760">
        <v>0</v>
      </c>
      <c r="P56" s="760">
        <v>0</v>
      </c>
      <c r="Q56" s="761">
        <f>+N56+O56+P56</f>
        <v>0</v>
      </c>
      <c r="R56" s="762">
        <v>0</v>
      </c>
      <c r="S56" s="760">
        <v>0</v>
      </c>
      <c r="T56" s="760">
        <v>0</v>
      </c>
      <c r="U56" s="761">
        <f>+R56+S56+T56</f>
        <v>0</v>
      </c>
      <c r="V56" s="757">
        <f>SUM(J56-N56+R56)</f>
        <v>373000000</v>
      </c>
      <c r="W56" s="760">
        <f>SUM(K56-O56+S56)</f>
        <v>0</v>
      </c>
      <c r="X56" s="760">
        <f>SUM(L56-P56+T56)</f>
        <v>0</v>
      </c>
      <c r="Y56" s="770">
        <f>V56+W56+X56</f>
        <v>373000000</v>
      </c>
    </row>
    <row r="57" spans="1:25" ht="54.95" customHeight="1">
      <c r="A57" s="973"/>
      <c r="B57" s="973"/>
      <c r="C57" s="742" t="s">
        <v>537</v>
      </c>
      <c r="D57" s="730" t="s">
        <v>537</v>
      </c>
      <c r="E57" s="731" t="s">
        <v>676</v>
      </c>
      <c r="F57" s="736" t="s">
        <v>679</v>
      </c>
      <c r="G57" s="740" t="s">
        <v>658</v>
      </c>
      <c r="H57" s="738" t="s">
        <v>659</v>
      </c>
      <c r="I57" s="739" t="s">
        <v>665</v>
      </c>
      <c r="J57" s="778">
        <v>46500000</v>
      </c>
      <c r="K57" s="759">
        <v>0</v>
      </c>
      <c r="L57" s="759">
        <v>0</v>
      </c>
      <c r="M57" s="759">
        <f t="shared" si="14"/>
        <v>46500000</v>
      </c>
      <c r="N57" s="779"/>
      <c r="O57" s="760"/>
      <c r="P57" s="760"/>
      <c r="Q57" s="761">
        <f t="shared" ref="Q57:Q59" si="55">+N57+O57+P57</f>
        <v>0</v>
      </c>
      <c r="R57" s="762"/>
      <c r="S57" s="760"/>
      <c r="T57" s="760"/>
      <c r="U57" s="761"/>
      <c r="V57" s="757">
        <f t="shared" ref="V57:V59" si="56">SUM(J57-N57+R57)</f>
        <v>46500000</v>
      </c>
      <c r="W57" s="760">
        <f t="shared" ref="W57:W59" si="57">SUM(K57-O57+S57)</f>
        <v>0</v>
      </c>
      <c r="X57" s="760">
        <f t="shared" ref="X57:X59" si="58">SUM(L57-P57+T57)</f>
        <v>0</v>
      </c>
      <c r="Y57" s="770">
        <f t="shared" ref="Y57:Y59" si="59">V57+W57+X57</f>
        <v>46500000</v>
      </c>
    </row>
    <row r="58" spans="1:25" ht="54.95" customHeight="1">
      <c r="A58" s="973"/>
      <c r="B58" s="973"/>
      <c r="C58" s="742" t="s">
        <v>537</v>
      </c>
      <c r="D58" s="730" t="s">
        <v>537</v>
      </c>
      <c r="E58" s="731" t="s">
        <v>676</v>
      </c>
      <c r="F58" s="736" t="s">
        <v>710</v>
      </c>
      <c r="G58" s="741" t="s">
        <v>656</v>
      </c>
      <c r="H58" s="738" t="s">
        <v>657</v>
      </c>
      <c r="I58" s="739" t="s">
        <v>646</v>
      </c>
      <c r="J58" s="778">
        <v>0</v>
      </c>
      <c r="K58" s="763">
        <v>0</v>
      </c>
      <c r="L58" s="759">
        <v>0</v>
      </c>
      <c r="M58" s="759">
        <f t="shared" si="14"/>
        <v>0</v>
      </c>
      <c r="N58" s="779"/>
      <c r="O58" s="763">
        <v>0</v>
      </c>
      <c r="P58" s="760"/>
      <c r="Q58" s="761">
        <f t="shared" si="55"/>
        <v>0</v>
      </c>
      <c r="R58" s="762"/>
      <c r="S58" s="760"/>
      <c r="T58" s="760"/>
      <c r="U58" s="761"/>
      <c r="V58" s="757">
        <f t="shared" si="56"/>
        <v>0</v>
      </c>
      <c r="W58" s="760">
        <f t="shared" si="57"/>
        <v>0</v>
      </c>
      <c r="X58" s="760">
        <f t="shared" si="58"/>
        <v>0</v>
      </c>
      <c r="Y58" s="770">
        <f t="shared" si="59"/>
        <v>0</v>
      </c>
    </row>
    <row r="59" spans="1:25" ht="54.95" customHeight="1">
      <c r="A59" s="973"/>
      <c r="B59" s="973"/>
      <c r="C59" s="742" t="s">
        <v>537</v>
      </c>
      <c r="D59" s="730" t="s">
        <v>537</v>
      </c>
      <c r="E59" s="731" t="s">
        <v>676</v>
      </c>
      <c r="F59" s="736" t="s">
        <v>710</v>
      </c>
      <c r="G59" s="740" t="s">
        <v>658</v>
      </c>
      <c r="H59" s="738" t="s">
        <v>659</v>
      </c>
      <c r="I59" s="739" t="s">
        <v>646</v>
      </c>
      <c r="J59" s="778">
        <v>0</v>
      </c>
      <c r="K59" s="763">
        <v>0</v>
      </c>
      <c r="L59" s="759">
        <v>0</v>
      </c>
      <c r="M59" s="759">
        <f t="shared" si="14"/>
        <v>0</v>
      </c>
      <c r="N59" s="779"/>
      <c r="O59" s="763">
        <v>0</v>
      </c>
      <c r="P59" s="760"/>
      <c r="Q59" s="761">
        <f t="shared" si="55"/>
        <v>0</v>
      </c>
      <c r="R59" s="762"/>
      <c r="S59" s="760"/>
      <c r="T59" s="760"/>
      <c r="U59" s="761"/>
      <c r="V59" s="757">
        <f t="shared" si="56"/>
        <v>0</v>
      </c>
      <c r="W59" s="760">
        <f t="shared" si="57"/>
        <v>0</v>
      </c>
      <c r="X59" s="760">
        <f t="shared" si="58"/>
        <v>0</v>
      </c>
      <c r="Y59" s="770">
        <f t="shared" si="59"/>
        <v>0</v>
      </c>
    </row>
    <row r="60" spans="1:25" s="725" customFormat="1" ht="12" customHeight="1">
      <c r="A60" s="973"/>
      <c r="B60" s="973"/>
      <c r="C60" s="968" t="s">
        <v>680</v>
      </c>
      <c r="D60" s="968"/>
      <c r="E60" s="968"/>
      <c r="F60" s="968"/>
      <c r="G60" s="968"/>
      <c r="H60" s="968"/>
      <c r="I60" s="968"/>
      <c r="J60" s="768">
        <f>SUM(J56:J59)</f>
        <v>419500000</v>
      </c>
      <c r="K60" s="768">
        <f t="shared" ref="K60:Y60" si="60">SUM(K56:K59)</f>
        <v>0</v>
      </c>
      <c r="L60" s="768">
        <f t="shared" si="60"/>
        <v>0</v>
      </c>
      <c r="M60" s="768">
        <f t="shared" si="60"/>
        <v>419500000</v>
      </c>
      <c r="N60" s="768">
        <f t="shared" si="60"/>
        <v>0</v>
      </c>
      <c r="O60" s="768">
        <f t="shared" si="60"/>
        <v>0</v>
      </c>
      <c r="P60" s="768">
        <f t="shared" si="60"/>
        <v>0</v>
      </c>
      <c r="Q60" s="768">
        <f t="shared" si="60"/>
        <v>0</v>
      </c>
      <c r="R60" s="768">
        <f t="shared" si="60"/>
        <v>0</v>
      </c>
      <c r="S60" s="768">
        <f t="shared" si="60"/>
        <v>0</v>
      </c>
      <c r="T60" s="768">
        <f t="shared" si="60"/>
        <v>0</v>
      </c>
      <c r="U60" s="768">
        <f t="shared" si="60"/>
        <v>0</v>
      </c>
      <c r="V60" s="768">
        <f t="shared" si="60"/>
        <v>419500000</v>
      </c>
      <c r="W60" s="768">
        <f t="shared" si="60"/>
        <v>0</v>
      </c>
      <c r="X60" s="768">
        <f t="shared" si="60"/>
        <v>0</v>
      </c>
      <c r="Y60" s="768">
        <f t="shared" si="60"/>
        <v>419500000</v>
      </c>
    </row>
    <row r="61" spans="1:25" s="726" customFormat="1" ht="24.95" customHeight="1">
      <c r="A61" s="973"/>
      <c r="B61" s="973"/>
      <c r="C61" s="967" t="s">
        <v>640</v>
      </c>
      <c r="D61" s="967"/>
      <c r="E61" s="967"/>
      <c r="F61" s="967"/>
      <c r="G61" s="967"/>
      <c r="H61" s="967"/>
      <c r="I61" s="967"/>
      <c r="J61" s="771">
        <f>J60</f>
        <v>419500000</v>
      </c>
      <c r="K61" s="771">
        <f t="shared" ref="K61:Y61" si="61">K60</f>
        <v>0</v>
      </c>
      <c r="L61" s="771">
        <f t="shared" si="61"/>
        <v>0</v>
      </c>
      <c r="M61" s="771">
        <f t="shared" si="61"/>
        <v>419500000</v>
      </c>
      <c r="N61" s="771">
        <f t="shared" si="61"/>
        <v>0</v>
      </c>
      <c r="O61" s="771">
        <f t="shared" si="61"/>
        <v>0</v>
      </c>
      <c r="P61" s="771">
        <f t="shared" si="61"/>
        <v>0</v>
      </c>
      <c r="Q61" s="771">
        <f t="shared" si="61"/>
        <v>0</v>
      </c>
      <c r="R61" s="771">
        <f t="shared" si="61"/>
        <v>0</v>
      </c>
      <c r="S61" s="771">
        <f t="shared" si="61"/>
        <v>0</v>
      </c>
      <c r="T61" s="771">
        <f t="shared" si="61"/>
        <v>0</v>
      </c>
      <c r="U61" s="771">
        <f t="shared" si="61"/>
        <v>0</v>
      </c>
      <c r="V61" s="771">
        <f t="shared" si="61"/>
        <v>419500000</v>
      </c>
      <c r="W61" s="771">
        <f t="shared" si="61"/>
        <v>0</v>
      </c>
      <c r="X61" s="771">
        <f t="shared" si="61"/>
        <v>0</v>
      </c>
      <c r="Y61" s="771">
        <f t="shared" si="61"/>
        <v>419500000</v>
      </c>
    </row>
    <row r="62" spans="1:25" s="725" customFormat="1" ht="37.5" customHeight="1">
      <c r="A62" s="973"/>
      <c r="B62" s="972" t="s">
        <v>641</v>
      </c>
      <c r="C62" s="972"/>
      <c r="D62" s="972"/>
      <c r="E62" s="972"/>
      <c r="F62" s="972"/>
      <c r="G62" s="972"/>
      <c r="H62" s="972"/>
      <c r="I62" s="972"/>
      <c r="J62" s="780">
        <f>J39+J55+J61</f>
        <v>1503881598</v>
      </c>
      <c r="K62" s="780">
        <f>K39+K55+K61</f>
        <v>119104160</v>
      </c>
      <c r="L62" s="780">
        <f>L39+L55+L61</f>
        <v>0</v>
      </c>
      <c r="M62" s="780">
        <f>M39+M55+M61</f>
        <v>1622985758</v>
      </c>
      <c r="N62" s="780">
        <f t="shared" ref="N62:U62" si="62">N39+N55+N61</f>
        <v>0</v>
      </c>
      <c r="O62" s="780">
        <f t="shared" si="62"/>
        <v>0</v>
      </c>
      <c r="P62" s="780">
        <f t="shared" si="62"/>
        <v>0</v>
      </c>
      <c r="Q62" s="780">
        <f t="shared" si="62"/>
        <v>0</v>
      </c>
      <c r="R62" s="780">
        <f t="shared" si="62"/>
        <v>0</v>
      </c>
      <c r="S62" s="780">
        <f t="shared" si="62"/>
        <v>0</v>
      </c>
      <c r="T62" s="780">
        <f t="shared" si="62"/>
        <v>0</v>
      </c>
      <c r="U62" s="780">
        <f t="shared" si="62"/>
        <v>0</v>
      </c>
      <c r="V62" s="780">
        <f>V39+V55+V61</f>
        <v>1503881598</v>
      </c>
      <c r="W62" s="780">
        <f>W39+W55+W61</f>
        <v>119104160</v>
      </c>
      <c r="X62" s="780">
        <f>X39+X55+X61</f>
        <v>0</v>
      </c>
      <c r="Y62" s="780">
        <f>Y39+Y55+Y61</f>
        <v>1622985758</v>
      </c>
    </row>
    <row r="63" spans="1:25" ht="54.6" customHeight="1">
      <c r="A63" s="973" t="s">
        <v>526</v>
      </c>
      <c r="B63" s="973" t="s">
        <v>569</v>
      </c>
      <c r="C63" s="742" t="s">
        <v>538</v>
      </c>
      <c r="D63" s="730" t="s">
        <v>538</v>
      </c>
      <c r="E63" s="731" t="s">
        <v>682</v>
      </c>
      <c r="F63" s="743" t="s">
        <v>681</v>
      </c>
      <c r="G63" s="737" t="s">
        <v>677</v>
      </c>
      <c r="H63" s="738" t="s">
        <v>678</v>
      </c>
      <c r="I63" s="744" t="s">
        <v>683</v>
      </c>
      <c r="J63" s="769">
        <v>602430000</v>
      </c>
      <c r="K63" s="781">
        <v>0</v>
      </c>
      <c r="L63" s="759">
        <v>0</v>
      </c>
      <c r="M63" s="759">
        <f t="shared" ref="M63:M68" si="63">SUM(J63:L63)</f>
        <v>602430000</v>
      </c>
      <c r="N63" s="762"/>
      <c r="O63" s="760"/>
      <c r="P63" s="760">
        <v>0</v>
      </c>
      <c r="Q63" s="761">
        <f>+N63+O63+P63</f>
        <v>0</v>
      </c>
      <c r="R63" s="762"/>
      <c r="S63" s="760">
        <v>0</v>
      </c>
      <c r="T63" s="760">
        <v>0</v>
      </c>
      <c r="U63" s="761">
        <f>+R63+S63+T63</f>
        <v>0</v>
      </c>
      <c r="V63" s="757">
        <f t="shared" ref="V63:X68" si="64">SUM(J63-N63+R63)</f>
        <v>602430000</v>
      </c>
      <c r="W63" s="760">
        <f t="shared" si="64"/>
        <v>0</v>
      </c>
      <c r="X63" s="760">
        <f t="shared" si="64"/>
        <v>0</v>
      </c>
      <c r="Y63" s="782">
        <f>V63+W63+X63</f>
        <v>602430000</v>
      </c>
    </row>
    <row r="64" spans="1:25" ht="54.6" customHeight="1">
      <c r="A64" s="973"/>
      <c r="B64" s="973"/>
      <c r="C64" s="742" t="s">
        <v>538</v>
      </c>
      <c r="D64" s="730" t="s">
        <v>538</v>
      </c>
      <c r="E64" s="731" t="s">
        <v>682</v>
      </c>
      <c r="F64" s="743" t="s">
        <v>681</v>
      </c>
      <c r="G64" s="740" t="s">
        <v>658</v>
      </c>
      <c r="H64" s="738" t="s">
        <v>659</v>
      </c>
      <c r="I64" s="744" t="s">
        <v>683</v>
      </c>
      <c r="J64" s="769">
        <v>58445000</v>
      </c>
      <c r="K64" s="781">
        <v>0</v>
      </c>
      <c r="L64" s="759">
        <v>0</v>
      </c>
      <c r="M64" s="759">
        <f t="shared" si="63"/>
        <v>58445000</v>
      </c>
      <c r="N64" s="762">
        <v>0</v>
      </c>
      <c r="O64" s="760"/>
      <c r="P64" s="760"/>
      <c r="Q64" s="761">
        <f t="shared" ref="Q64:Q68" si="65">+N64+O64+P64</f>
        <v>0</v>
      </c>
      <c r="R64" s="762"/>
      <c r="S64" s="760"/>
      <c r="T64" s="760"/>
      <c r="U64" s="761">
        <f t="shared" ref="U64:U68" si="66">+R64+S64+T64</f>
        <v>0</v>
      </c>
      <c r="V64" s="757">
        <f t="shared" si="64"/>
        <v>58445000</v>
      </c>
      <c r="W64" s="760">
        <f t="shared" si="64"/>
        <v>0</v>
      </c>
      <c r="X64" s="760">
        <f t="shared" si="64"/>
        <v>0</v>
      </c>
      <c r="Y64" s="782">
        <f t="shared" ref="Y64:Y68" si="67">V64+W64+X64</f>
        <v>58445000</v>
      </c>
    </row>
    <row r="65" spans="1:25" s="756" customFormat="1" ht="54.6" customHeight="1">
      <c r="A65" s="973"/>
      <c r="B65" s="973"/>
      <c r="C65" s="755" t="s">
        <v>538</v>
      </c>
      <c r="D65" s="754" t="s">
        <v>538</v>
      </c>
      <c r="E65" s="731" t="s">
        <v>682</v>
      </c>
      <c r="F65" s="800" t="s">
        <v>721</v>
      </c>
      <c r="G65" s="740" t="s">
        <v>658</v>
      </c>
      <c r="H65" s="738" t="s">
        <v>659</v>
      </c>
      <c r="I65" s="795" t="s">
        <v>646</v>
      </c>
      <c r="J65" s="794"/>
      <c r="K65" s="796">
        <v>40000000</v>
      </c>
      <c r="L65" s="764"/>
      <c r="M65" s="764">
        <f t="shared" si="63"/>
        <v>40000000</v>
      </c>
      <c r="N65" s="762">
        <v>0</v>
      </c>
      <c r="O65" s="766">
        <v>0</v>
      </c>
      <c r="P65" s="766">
        <v>0</v>
      </c>
      <c r="Q65" s="767">
        <f t="shared" si="65"/>
        <v>0</v>
      </c>
      <c r="R65" s="762">
        <v>0</v>
      </c>
      <c r="S65" s="767">
        <v>0</v>
      </c>
      <c r="T65" s="766"/>
      <c r="U65" s="767">
        <f t="shared" si="66"/>
        <v>0</v>
      </c>
      <c r="V65" s="757">
        <f t="shared" ref="V65:V66" si="68">SUM(J65-N65+R65)</f>
        <v>0</v>
      </c>
      <c r="W65" s="766">
        <f t="shared" ref="W65:W66" si="69">SUM(K65-O65+S65)</f>
        <v>40000000</v>
      </c>
      <c r="X65" s="766">
        <f t="shared" ref="X65:X66" si="70">SUM(L65-P65+T65)</f>
        <v>0</v>
      </c>
      <c r="Y65" s="782">
        <f t="shared" ref="Y65:Y66" si="71">V65+W65+X65</f>
        <v>40000000</v>
      </c>
    </row>
    <row r="66" spans="1:25" s="756" customFormat="1" ht="54.6" customHeight="1">
      <c r="A66" s="973"/>
      <c r="B66" s="973"/>
      <c r="C66" s="755" t="s">
        <v>538</v>
      </c>
      <c r="D66" s="754" t="s">
        <v>538</v>
      </c>
      <c r="E66" s="731" t="s">
        <v>682</v>
      </c>
      <c r="F66" s="800" t="s">
        <v>721</v>
      </c>
      <c r="G66" s="737" t="s">
        <v>677</v>
      </c>
      <c r="H66" s="738" t="s">
        <v>678</v>
      </c>
      <c r="I66" s="797" t="s">
        <v>683</v>
      </c>
      <c r="J66" s="794"/>
      <c r="K66" s="796">
        <v>670529073</v>
      </c>
      <c r="L66" s="764"/>
      <c r="M66" s="764">
        <f t="shared" si="63"/>
        <v>670529073</v>
      </c>
      <c r="N66" s="762">
        <v>0</v>
      </c>
      <c r="O66" s="766">
        <v>0</v>
      </c>
      <c r="P66" s="766">
        <v>0</v>
      </c>
      <c r="Q66" s="767">
        <f t="shared" si="65"/>
        <v>0</v>
      </c>
      <c r="R66" s="762">
        <v>0</v>
      </c>
      <c r="S66" s="767">
        <v>0</v>
      </c>
      <c r="T66" s="766"/>
      <c r="U66" s="767">
        <f t="shared" si="66"/>
        <v>0</v>
      </c>
      <c r="V66" s="757">
        <f t="shared" si="68"/>
        <v>0</v>
      </c>
      <c r="W66" s="766">
        <f t="shared" si="69"/>
        <v>670529073</v>
      </c>
      <c r="X66" s="766">
        <f t="shared" si="70"/>
        <v>0</v>
      </c>
      <c r="Y66" s="782">
        <f t="shared" si="71"/>
        <v>670529073</v>
      </c>
    </row>
    <row r="67" spans="1:25" ht="54.6" customHeight="1">
      <c r="A67" s="973"/>
      <c r="B67" s="973"/>
      <c r="C67" s="742" t="s">
        <v>538</v>
      </c>
      <c r="D67" s="730" t="s">
        <v>538</v>
      </c>
      <c r="E67" s="731" t="s">
        <v>682</v>
      </c>
      <c r="F67" s="743" t="s">
        <v>711</v>
      </c>
      <c r="G67" s="741" t="s">
        <v>656</v>
      </c>
      <c r="H67" s="738" t="s">
        <v>657</v>
      </c>
      <c r="I67" s="739" t="s">
        <v>684</v>
      </c>
      <c r="J67" s="769">
        <v>0</v>
      </c>
      <c r="K67" s="763">
        <v>0</v>
      </c>
      <c r="L67" s="759">
        <v>0</v>
      </c>
      <c r="M67" s="759">
        <f t="shared" si="63"/>
        <v>0</v>
      </c>
      <c r="N67" s="762"/>
      <c r="O67" s="763">
        <v>0</v>
      </c>
      <c r="P67" s="760"/>
      <c r="Q67" s="761">
        <f t="shared" si="65"/>
        <v>0</v>
      </c>
      <c r="R67" s="762"/>
      <c r="S67" s="760"/>
      <c r="T67" s="760"/>
      <c r="U67" s="761">
        <f t="shared" si="66"/>
        <v>0</v>
      </c>
      <c r="V67" s="757">
        <f t="shared" si="64"/>
        <v>0</v>
      </c>
      <c r="W67" s="760">
        <f t="shared" si="64"/>
        <v>0</v>
      </c>
      <c r="X67" s="760">
        <f t="shared" si="64"/>
        <v>0</v>
      </c>
      <c r="Y67" s="782">
        <f t="shared" si="67"/>
        <v>0</v>
      </c>
    </row>
    <row r="68" spans="1:25" ht="54.6" customHeight="1">
      <c r="A68" s="973"/>
      <c r="B68" s="973"/>
      <c r="C68" s="742" t="s">
        <v>538</v>
      </c>
      <c r="D68" s="730" t="s">
        <v>538</v>
      </c>
      <c r="E68" s="731" t="s">
        <v>682</v>
      </c>
      <c r="F68" s="743" t="s">
        <v>711</v>
      </c>
      <c r="G68" s="740" t="s">
        <v>658</v>
      </c>
      <c r="H68" s="738" t="s">
        <v>659</v>
      </c>
      <c r="I68" s="739" t="s">
        <v>684</v>
      </c>
      <c r="J68" s="769">
        <v>0</v>
      </c>
      <c r="K68" s="763">
        <v>0</v>
      </c>
      <c r="L68" s="759">
        <v>0</v>
      </c>
      <c r="M68" s="759">
        <f t="shared" si="63"/>
        <v>0</v>
      </c>
      <c r="N68" s="762"/>
      <c r="O68" s="763">
        <v>0</v>
      </c>
      <c r="P68" s="760"/>
      <c r="Q68" s="761">
        <f t="shared" si="65"/>
        <v>0</v>
      </c>
      <c r="R68" s="762"/>
      <c r="S68" s="760"/>
      <c r="T68" s="760"/>
      <c r="U68" s="761">
        <f t="shared" si="66"/>
        <v>0</v>
      </c>
      <c r="V68" s="757">
        <f t="shared" si="64"/>
        <v>0</v>
      </c>
      <c r="W68" s="760">
        <f t="shared" si="64"/>
        <v>0</v>
      </c>
      <c r="X68" s="760">
        <f t="shared" si="64"/>
        <v>0</v>
      </c>
      <c r="Y68" s="782">
        <f t="shared" si="67"/>
        <v>0</v>
      </c>
    </row>
    <row r="69" spans="1:25" s="725" customFormat="1" ht="12" customHeight="1">
      <c r="A69" s="973"/>
      <c r="B69" s="973"/>
      <c r="C69" s="968" t="s">
        <v>685</v>
      </c>
      <c r="D69" s="968"/>
      <c r="E69" s="968"/>
      <c r="F69" s="968"/>
      <c r="G69" s="968"/>
      <c r="H69" s="968"/>
      <c r="I69" s="968"/>
      <c r="J69" s="768">
        <f>SUM(J63:J68)</f>
        <v>660875000</v>
      </c>
      <c r="K69" s="768">
        <f t="shared" ref="K69:Y69" si="72">SUM(K63:K68)</f>
        <v>710529073</v>
      </c>
      <c r="L69" s="768">
        <f t="shared" si="72"/>
        <v>0</v>
      </c>
      <c r="M69" s="768">
        <f t="shared" si="72"/>
        <v>1371404073</v>
      </c>
      <c r="N69" s="768">
        <f t="shared" si="72"/>
        <v>0</v>
      </c>
      <c r="O69" s="768">
        <f t="shared" si="72"/>
        <v>0</v>
      </c>
      <c r="P69" s="768">
        <f t="shared" si="72"/>
        <v>0</v>
      </c>
      <c r="Q69" s="768">
        <f t="shared" si="72"/>
        <v>0</v>
      </c>
      <c r="R69" s="768">
        <f t="shared" si="72"/>
        <v>0</v>
      </c>
      <c r="S69" s="768">
        <f t="shared" si="72"/>
        <v>0</v>
      </c>
      <c r="T69" s="768">
        <f t="shared" si="72"/>
        <v>0</v>
      </c>
      <c r="U69" s="768">
        <f t="shared" si="72"/>
        <v>0</v>
      </c>
      <c r="V69" s="768">
        <f t="shared" si="72"/>
        <v>660875000</v>
      </c>
      <c r="W69" s="768">
        <f t="shared" si="72"/>
        <v>710529073</v>
      </c>
      <c r="X69" s="768">
        <f t="shared" si="72"/>
        <v>0</v>
      </c>
      <c r="Y69" s="768">
        <f t="shared" si="72"/>
        <v>1371404073</v>
      </c>
    </row>
    <row r="70" spans="1:25" s="726" customFormat="1" ht="24.95" customHeight="1">
      <c r="A70" s="973"/>
      <c r="B70" s="973"/>
      <c r="C70" s="967" t="s">
        <v>642</v>
      </c>
      <c r="D70" s="967"/>
      <c r="E70" s="967"/>
      <c r="F70" s="967"/>
      <c r="G70" s="967"/>
      <c r="H70" s="967"/>
      <c r="I70" s="967"/>
      <c r="J70" s="771">
        <f>J69</f>
        <v>660875000</v>
      </c>
      <c r="K70" s="771">
        <f t="shared" ref="K70:Y70" si="73">K69</f>
        <v>710529073</v>
      </c>
      <c r="L70" s="771">
        <f t="shared" si="73"/>
        <v>0</v>
      </c>
      <c r="M70" s="771">
        <f t="shared" si="73"/>
        <v>1371404073</v>
      </c>
      <c r="N70" s="771">
        <f t="shared" si="73"/>
        <v>0</v>
      </c>
      <c r="O70" s="771">
        <f t="shared" si="73"/>
        <v>0</v>
      </c>
      <c r="P70" s="771">
        <f t="shared" si="73"/>
        <v>0</v>
      </c>
      <c r="Q70" s="771">
        <f t="shared" si="73"/>
        <v>0</v>
      </c>
      <c r="R70" s="771">
        <f t="shared" si="73"/>
        <v>0</v>
      </c>
      <c r="S70" s="771">
        <f t="shared" si="73"/>
        <v>0</v>
      </c>
      <c r="T70" s="771">
        <f t="shared" si="73"/>
        <v>0</v>
      </c>
      <c r="U70" s="771">
        <f t="shared" si="73"/>
        <v>0</v>
      </c>
      <c r="V70" s="771">
        <f t="shared" si="73"/>
        <v>660875000</v>
      </c>
      <c r="W70" s="771">
        <f t="shared" si="73"/>
        <v>710529073</v>
      </c>
      <c r="X70" s="771">
        <f t="shared" si="73"/>
        <v>0</v>
      </c>
      <c r="Y70" s="771">
        <f t="shared" si="73"/>
        <v>1371404073</v>
      </c>
    </row>
    <row r="71" spans="1:25" ht="53.25" customHeight="1">
      <c r="A71" s="973"/>
      <c r="B71" s="973"/>
      <c r="C71" s="742" t="s">
        <v>539</v>
      </c>
      <c r="D71" s="730" t="s">
        <v>539</v>
      </c>
      <c r="E71" s="731" t="s">
        <v>687</v>
      </c>
      <c r="F71" s="745" t="s">
        <v>686</v>
      </c>
      <c r="G71" s="737" t="s">
        <v>677</v>
      </c>
      <c r="H71" s="738" t="s">
        <v>678</v>
      </c>
      <c r="I71" s="739" t="s">
        <v>674</v>
      </c>
      <c r="J71" s="778">
        <v>628070000</v>
      </c>
      <c r="K71" s="783">
        <v>0</v>
      </c>
      <c r="L71" s="783">
        <v>0</v>
      </c>
      <c r="M71" s="759">
        <f>SUM(J71:L71)</f>
        <v>628070000</v>
      </c>
      <c r="N71" s="762"/>
      <c r="O71" s="760">
        <v>0</v>
      </c>
      <c r="P71" s="760">
        <v>0</v>
      </c>
      <c r="Q71" s="761">
        <f>+N71+O71+P71</f>
        <v>0</v>
      </c>
      <c r="R71" s="762">
        <v>0</v>
      </c>
      <c r="S71" s="760">
        <v>0</v>
      </c>
      <c r="T71" s="760">
        <v>0</v>
      </c>
      <c r="U71" s="761">
        <f>+R71+S71+T71</f>
        <v>0</v>
      </c>
      <c r="V71" s="757">
        <f>SUM(J71-N71+R71)</f>
        <v>628070000</v>
      </c>
      <c r="W71" s="760">
        <f>SUM(K71-O71+S71)</f>
        <v>0</v>
      </c>
      <c r="X71" s="760">
        <f>SUM(L71-P71+T71)</f>
        <v>0</v>
      </c>
      <c r="Y71" s="782">
        <f>V71+W71+X71</f>
        <v>628070000</v>
      </c>
    </row>
    <row r="72" spans="1:25" ht="53.25" customHeight="1">
      <c r="A72" s="973"/>
      <c r="B72" s="973"/>
      <c r="C72" s="742" t="s">
        <v>539</v>
      </c>
      <c r="D72" s="730" t="s">
        <v>539</v>
      </c>
      <c r="E72" s="731" t="s">
        <v>687</v>
      </c>
      <c r="F72" s="745" t="s">
        <v>686</v>
      </c>
      <c r="G72" s="740" t="s">
        <v>658</v>
      </c>
      <c r="H72" s="738" t="s">
        <v>659</v>
      </c>
      <c r="I72" s="739" t="s">
        <v>674</v>
      </c>
      <c r="J72" s="778">
        <v>58500000</v>
      </c>
      <c r="K72" s="783">
        <v>0</v>
      </c>
      <c r="L72" s="783">
        <v>0</v>
      </c>
      <c r="M72" s="759">
        <f t="shared" ref="M72:M75" si="74">SUM(J72:L72)</f>
        <v>58500000</v>
      </c>
      <c r="N72" s="762"/>
      <c r="O72" s="760"/>
      <c r="P72" s="760"/>
      <c r="Q72" s="761">
        <f t="shared" ref="Q72:Q75" si="75">+N72+O72+P72</f>
        <v>0</v>
      </c>
      <c r="R72" s="762"/>
      <c r="S72" s="760"/>
      <c r="T72" s="760"/>
      <c r="U72" s="761">
        <f t="shared" ref="U72:U75" si="76">+R72+S72+T72</f>
        <v>0</v>
      </c>
      <c r="V72" s="757">
        <f t="shared" ref="V72:V75" si="77">SUM(J72-N72+R72)</f>
        <v>58500000</v>
      </c>
      <c r="W72" s="760">
        <f t="shared" ref="W72:W75" si="78">SUM(K72-O72+S72)</f>
        <v>0</v>
      </c>
      <c r="X72" s="760">
        <f t="shared" ref="X72:X75" si="79">SUM(L72-P72+T72)</f>
        <v>0</v>
      </c>
      <c r="Y72" s="782">
        <f t="shared" ref="Y72:Y75" si="80">V72+W72+X72</f>
        <v>58500000</v>
      </c>
    </row>
    <row r="73" spans="1:25" s="756" customFormat="1" ht="53.25" customHeight="1">
      <c r="A73" s="973"/>
      <c r="B73" s="973"/>
      <c r="C73" s="755" t="s">
        <v>539</v>
      </c>
      <c r="D73" s="754" t="s">
        <v>539</v>
      </c>
      <c r="E73" s="731" t="s">
        <v>687</v>
      </c>
      <c r="F73" s="801" t="s">
        <v>722</v>
      </c>
      <c r="G73" s="737" t="s">
        <v>677</v>
      </c>
      <c r="H73" s="738" t="s">
        <v>678</v>
      </c>
      <c r="I73" s="795" t="s">
        <v>674</v>
      </c>
      <c r="J73" s="798">
        <v>0</v>
      </c>
      <c r="K73" s="764">
        <v>470366767</v>
      </c>
      <c r="L73" s="764">
        <v>0</v>
      </c>
      <c r="M73" s="764">
        <f t="shared" si="74"/>
        <v>470366767</v>
      </c>
      <c r="N73" s="762">
        <v>0</v>
      </c>
      <c r="O73" s="766">
        <v>0</v>
      </c>
      <c r="P73" s="766">
        <v>0</v>
      </c>
      <c r="Q73" s="767">
        <f t="shared" si="75"/>
        <v>0</v>
      </c>
      <c r="R73" s="762">
        <v>0</v>
      </c>
      <c r="S73" s="757">
        <v>0</v>
      </c>
      <c r="T73" s="766">
        <v>0</v>
      </c>
      <c r="U73" s="767">
        <f t="shared" si="76"/>
        <v>0</v>
      </c>
      <c r="V73" s="757">
        <f t="shared" ref="V73" si="81">SUM(J73-N73+R73)</f>
        <v>0</v>
      </c>
      <c r="W73" s="766">
        <f t="shared" ref="W73" si="82">SUM(K73-O73+S73)</f>
        <v>470366767</v>
      </c>
      <c r="X73" s="766">
        <f t="shared" ref="X73" si="83">SUM(L73-P73+T73)</f>
        <v>0</v>
      </c>
      <c r="Y73" s="782">
        <f t="shared" ref="Y73" si="84">V73+W73+X73</f>
        <v>470366767</v>
      </c>
    </row>
    <row r="74" spans="1:25" ht="53.25" customHeight="1">
      <c r="A74" s="973"/>
      <c r="B74" s="973"/>
      <c r="C74" s="742" t="s">
        <v>539</v>
      </c>
      <c r="D74" s="730" t="s">
        <v>539</v>
      </c>
      <c r="E74" s="731" t="s">
        <v>687</v>
      </c>
      <c r="F74" s="745" t="s">
        <v>712</v>
      </c>
      <c r="G74" s="741" t="s">
        <v>656</v>
      </c>
      <c r="H74" s="738" t="s">
        <v>657</v>
      </c>
      <c r="I74" s="739" t="s">
        <v>646</v>
      </c>
      <c r="J74" s="778">
        <v>0</v>
      </c>
      <c r="K74" s="763">
        <v>0</v>
      </c>
      <c r="L74" s="783">
        <v>0</v>
      </c>
      <c r="M74" s="759">
        <f t="shared" si="74"/>
        <v>0</v>
      </c>
      <c r="N74" s="762"/>
      <c r="O74" s="763">
        <v>0</v>
      </c>
      <c r="P74" s="760"/>
      <c r="Q74" s="761">
        <f t="shared" si="75"/>
        <v>0</v>
      </c>
      <c r="R74" s="762"/>
      <c r="S74" s="760"/>
      <c r="T74" s="760"/>
      <c r="U74" s="761">
        <f t="shared" si="76"/>
        <v>0</v>
      </c>
      <c r="V74" s="757">
        <f t="shared" si="77"/>
        <v>0</v>
      </c>
      <c r="W74" s="760">
        <f t="shared" si="78"/>
        <v>0</v>
      </c>
      <c r="X74" s="760">
        <f t="shared" si="79"/>
        <v>0</v>
      </c>
      <c r="Y74" s="782">
        <f t="shared" si="80"/>
        <v>0</v>
      </c>
    </row>
    <row r="75" spans="1:25" ht="53.25" customHeight="1">
      <c r="A75" s="973"/>
      <c r="B75" s="973"/>
      <c r="C75" s="742" t="s">
        <v>539</v>
      </c>
      <c r="D75" s="730" t="s">
        <v>539</v>
      </c>
      <c r="E75" s="731" t="s">
        <v>687</v>
      </c>
      <c r="F75" s="745" t="s">
        <v>712</v>
      </c>
      <c r="G75" s="740" t="s">
        <v>658</v>
      </c>
      <c r="H75" s="738" t="s">
        <v>659</v>
      </c>
      <c r="I75" s="739" t="s">
        <v>646</v>
      </c>
      <c r="J75" s="778">
        <v>0</v>
      </c>
      <c r="K75" s="763">
        <v>0</v>
      </c>
      <c r="L75" s="783">
        <v>0</v>
      </c>
      <c r="M75" s="759">
        <f t="shared" si="74"/>
        <v>0</v>
      </c>
      <c r="N75" s="762"/>
      <c r="O75" s="763">
        <v>0</v>
      </c>
      <c r="P75" s="760"/>
      <c r="Q75" s="761">
        <f t="shared" si="75"/>
        <v>0</v>
      </c>
      <c r="R75" s="762"/>
      <c r="S75" s="760"/>
      <c r="T75" s="760"/>
      <c r="U75" s="761">
        <f t="shared" si="76"/>
        <v>0</v>
      </c>
      <c r="V75" s="757">
        <f t="shared" si="77"/>
        <v>0</v>
      </c>
      <c r="W75" s="760">
        <f t="shared" si="78"/>
        <v>0</v>
      </c>
      <c r="X75" s="760">
        <f t="shared" si="79"/>
        <v>0</v>
      </c>
      <c r="Y75" s="782">
        <f t="shared" si="80"/>
        <v>0</v>
      </c>
    </row>
    <row r="76" spans="1:25" s="725" customFormat="1" ht="12" customHeight="1">
      <c r="A76" s="973"/>
      <c r="B76" s="973"/>
      <c r="C76" s="968" t="s">
        <v>688</v>
      </c>
      <c r="D76" s="968"/>
      <c r="E76" s="968"/>
      <c r="F76" s="968"/>
      <c r="G76" s="968"/>
      <c r="H76" s="968"/>
      <c r="I76" s="968"/>
      <c r="J76" s="768">
        <f>SUM(J71:J75)</f>
        <v>686570000</v>
      </c>
      <c r="K76" s="768">
        <f t="shared" ref="K76:Y76" si="85">SUM(K71:K75)</f>
        <v>470366767</v>
      </c>
      <c r="L76" s="768">
        <f t="shared" si="85"/>
        <v>0</v>
      </c>
      <c r="M76" s="768">
        <f t="shared" si="85"/>
        <v>1156936767</v>
      </c>
      <c r="N76" s="768">
        <f t="shared" si="85"/>
        <v>0</v>
      </c>
      <c r="O76" s="768">
        <f t="shared" si="85"/>
        <v>0</v>
      </c>
      <c r="P76" s="768">
        <f t="shared" si="85"/>
        <v>0</v>
      </c>
      <c r="Q76" s="768">
        <f t="shared" si="85"/>
        <v>0</v>
      </c>
      <c r="R76" s="768">
        <f t="shared" si="85"/>
        <v>0</v>
      </c>
      <c r="S76" s="768">
        <f t="shared" si="85"/>
        <v>0</v>
      </c>
      <c r="T76" s="768">
        <f t="shared" si="85"/>
        <v>0</v>
      </c>
      <c r="U76" s="768">
        <f t="shared" si="85"/>
        <v>0</v>
      </c>
      <c r="V76" s="768">
        <f t="shared" si="85"/>
        <v>686570000</v>
      </c>
      <c r="W76" s="768">
        <f t="shared" si="85"/>
        <v>470366767</v>
      </c>
      <c r="X76" s="768">
        <f t="shared" si="85"/>
        <v>0</v>
      </c>
      <c r="Y76" s="768">
        <f t="shared" si="85"/>
        <v>1156936767</v>
      </c>
    </row>
    <row r="77" spans="1:25" s="726" customFormat="1" ht="24.95" customHeight="1">
      <c r="A77" s="973"/>
      <c r="B77" s="973"/>
      <c r="C77" s="967" t="s">
        <v>636</v>
      </c>
      <c r="D77" s="967"/>
      <c r="E77" s="967"/>
      <c r="F77" s="967"/>
      <c r="G77" s="967"/>
      <c r="H77" s="967"/>
      <c r="I77" s="967"/>
      <c r="J77" s="771">
        <f>J76</f>
        <v>686570000</v>
      </c>
      <c r="K77" s="771">
        <f t="shared" ref="K77:Y77" si="86">K76</f>
        <v>470366767</v>
      </c>
      <c r="L77" s="771">
        <f t="shared" si="86"/>
        <v>0</v>
      </c>
      <c r="M77" s="771">
        <f t="shared" si="86"/>
        <v>1156936767</v>
      </c>
      <c r="N77" s="771">
        <f t="shared" si="86"/>
        <v>0</v>
      </c>
      <c r="O77" s="771">
        <f t="shared" si="86"/>
        <v>0</v>
      </c>
      <c r="P77" s="771">
        <f t="shared" si="86"/>
        <v>0</v>
      </c>
      <c r="Q77" s="771">
        <f t="shared" si="86"/>
        <v>0</v>
      </c>
      <c r="R77" s="771">
        <f t="shared" si="86"/>
        <v>0</v>
      </c>
      <c r="S77" s="771">
        <f t="shared" si="86"/>
        <v>0</v>
      </c>
      <c r="T77" s="771">
        <f t="shared" si="86"/>
        <v>0</v>
      </c>
      <c r="U77" s="771">
        <f t="shared" si="86"/>
        <v>0</v>
      </c>
      <c r="V77" s="771">
        <f t="shared" si="86"/>
        <v>686570000</v>
      </c>
      <c r="W77" s="771">
        <f t="shared" si="86"/>
        <v>470366767</v>
      </c>
      <c r="X77" s="771">
        <f t="shared" si="86"/>
        <v>0</v>
      </c>
      <c r="Y77" s="771">
        <f t="shared" si="86"/>
        <v>1156936767</v>
      </c>
    </row>
    <row r="78" spans="1:25" ht="56.25" customHeight="1">
      <c r="A78" s="973"/>
      <c r="B78" s="973"/>
      <c r="C78" s="746" t="s">
        <v>540</v>
      </c>
      <c r="D78" s="746" t="s">
        <v>540</v>
      </c>
      <c r="E78" s="731" t="s">
        <v>690</v>
      </c>
      <c r="F78" s="747" t="s">
        <v>689</v>
      </c>
      <c r="G78" s="737" t="s">
        <v>677</v>
      </c>
      <c r="H78" s="738" t="s">
        <v>678</v>
      </c>
      <c r="I78" s="744" t="s">
        <v>683</v>
      </c>
      <c r="J78" s="769">
        <v>626728402</v>
      </c>
      <c r="K78" s="758">
        <v>0</v>
      </c>
      <c r="L78" s="758">
        <v>0</v>
      </c>
      <c r="M78" s="759">
        <f>SUM(J78:L78)</f>
        <v>626728402</v>
      </c>
      <c r="N78" s="762">
        <v>0</v>
      </c>
      <c r="O78" s="766">
        <v>0</v>
      </c>
      <c r="P78" s="766">
        <v>0</v>
      </c>
      <c r="Q78" s="767">
        <f>+N78+O78+P78</f>
        <v>0</v>
      </c>
      <c r="R78" s="789">
        <v>0</v>
      </c>
      <c r="S78" s="766">
        <v>0</v>
      </c>
      <c r="T78" s="766">
        <v>0</v>
      </c>
      <c r="U78" s="767">
        <f>+R78+S78+T78</f>
        <v>0</v>
      </c>
      <c r="V78" s="757">
        <f>SUM(J78-N78+R78)</f>
        <v>626728402</v>
      </c>
      <c r="W78" s="760">
        <f>SUM(K78-O78+S78)</f>
        <v>0</v>
      </c>
      <c r="X78" s="760">
        <f>SUM(L78-P78+T78)</f>
        <v>0</v>
      </c>
      <c r="Y78" s="782">
        <f>V78+W78+X78</f>
        <v>626728402</v>
      </c>
    </row>
    <row r="79" spans="1:25" ht="56.25" customHeight="1">
      <c r="A79" s="973"/>
      <c r="B79" s="973"/>
      <c r="C79" s="746" t="s">
        <v>540</v>
      </c>
      <c r="D79" s="746" t="s">
        <v>540</v>
      </c>
      <c r="E79" s="731" t="s">
        <v>690</v>
      </c>
      <c r="F79" s="747" t="s">
        <v>689</v>
      </c>
      <c r="G79" s="740" t="s">
        <v>658</v>
      </c>
      <c r="H79" s="738" t="s">
        <v>659</v>
      </c>
      <c r="I79" s="744" t="s">
        <v>683</v>
      </c>
      <c r="J79" s="769">
        <v>58445000</v>
      </c>
      <c r="K79" s="758">
        <v>0</v>
      </c>
      <c r="L79" s="758">
        <v>0</v>
      </c>
      <c r="M79" s="759">
        <f t="shared" ref="M79:M81" si="87">SUM(J79:L79)</f>
        <v>58445000</v>
      </c>
      <c r="N79" s="762">
        <v>0</v>
      </c>
      <c r="O79" s="766"/>
      <c r="P79" s="766"/>
      <c r="Q79" s="767">
        <f t="shared" ref="Q79:Q81" si="88">+N79+O79+P79</f>
        <v>0</v>
      </c>
      <c r="R79" s="789"/>
      <c r="S79" s="766"/>
      <c r="T79" s="766"/>
      <c r="U79" s="767">
        <f t="shared" ref="U79:U81" si="89">+R79+S79+T79</f>
        <v>0</v>
      </c>
      <c r="V79" s="757">
        <f t="shared" ref="V79:V81" si="90">SUM(J79-N79+R79)</f>
        <v>58445000</v>
      </c>
      <c r="W79" s="760">
        <f t="shared" ref="W79:W81" si="91">SUM(K79-O79+S79)</f>
        <v>0</v>
      </c>
      <c r="X79" s="760">
        <f t="shared" ref="X79:X81" si="92">SUM(L79-P79+T79)</f>
        <v>0</v>
      </c>
      <c r="Y79" s="782">
        <f t="shared" ref="Y79:Y81" si="93">V79+W79+X79</f>
        <v>58445000</v>
      </c>
    </row>
    <row r="80" spans="1:25" ht="56.25" customHeight="1">
      <c r="A80" s="973"/>
      <c r="B80" s="973"/>
      <c r="C80" s="746" t="s">
        <v>540</v>
      </c>
      <c r="D80" s="746" t="s">
        <v>540</v>
      </c>
      <c r="E80" s="731" t="s">
        <v>690</v>
      </c>
      <c r="F80" s="747" t="s">
        <v>713</v>
      </c>
      <c r="G80" s="741" t="s">
        <v>656</v>
      </c>
      <c r="H80" s="738" t="s">
        <v>657</v>
      </c>
      <c r="I80" s="739" t="s">
        <v>684</v>
      </c>
      <c r="J80" s="769">
        <v>0</v>
      </c>
      <c r="K80" s="763">
        <v>0</v>
      </c>
      <c r="L80" s="758">
        <v>0</v>
      </c>
      <c r="M80" s="759">
        <f t="shared" si="87"/>
        <v>0</v>
      </c>
      <c r="N80" s="762"/>
      <c r="O80" s="763">
        <v>0</v>
      </c>
      <c r="P80" s="766"/>
      <c r="Q80" s="767">
        <f t="shared" si="88"/>
        <v>0</v>
      </c>
      <c r="R80" s="789"/>
      <c r="S80" s="766"/>
      <c r="T80" s="766"/>
      <c r="U80" s="767">
        <f t="shared" si="89"/>
        <v>0</v>
      </c>
      <c r="V80" s="757">
        <f t="shared" si="90"/>
        <v>0</v>
      </c>
      <c r="W80" s="760">
        <f t="shared" si="91"/>
        <v>0</v>
      </c>
      <c r="X80" s="760">
        <f t="shared" si="92"/>
        <v>0</v>
      </c>
      <c r="Y80" s="782">
        <f t="shared" si="93"/>
        <v>0</v>
      </c>
    </row>
    <row r="81" spans="1:26" ht="56.25" customHeight="1">
      <c r="A81" s="973"/>
      <c r="B81" s="973"/>
      <c r="C81" s="746" t="s">
        <v>540</v>
      </c>
      <c r="D81" s="746" t="s">
        <v>540</v>
      </c>
      <c r="E81" s="731" t="s">
        <v>690</v>
      </c>
      <c r="F81" s="747" t="s">
        <v>713</v>
      </c>
      <c r="G81" s="740" t="s">
        <v>658</v>
      </c>
      <c r="H81" s="738" t="s">
        <v>659</v>
      </c>
      <c r="I81" s="739" t="s">
        <v>684</v>
      </c>
      <c r="J81" s="769">
        <v>0</v>
      </c>
      <c r="K81" s="763">
        <v>0</v>
      </c>
      <c r="L81" s="758">
        <v>0</v>
      </c>
      <c r="M81" s="759">
        <f t="shared" si="87"/>
        <v>0</v>
      </c>
      <c r="N81" s="762"/>
      <c r="O81" s="763">
        <v>0</v>
      </c>
      <c r="P81" s="766"/>
      <c r="Q81" s="767">
        <f t="shared" si="88"/>
        <v>0</v>
      </c>
      <c r="R81" s="789"/>
      <c r="S81" s="766"/>
      <c r="T81" s="766"/>
      <c r="U81" s="767">
        <f t="shared" si="89"/>
        <v>0</v>
      </c>
      <c r="V81" s="757">
        <f t="shared" si="90"/>
        <v>0</v>
      </c>
      <c r="W81" s="760">
        <f t="shared" si="91"/>
        <v>0</v>
      </c>
      <c r="X81" s="760">
        <f t="shared" si="92"/>
        <v>0</v>
      </c>
      <c r="Y81" s="782">
        <f t="shared" si="93"/>
        <v>0</v>
      </c>
    </row>
    <row r="82" spans="1:26" s="725" customFormat="1" ht="12" customHeight="1">
      <c r="A82" s="973"/>
      <c r="B82" s="973"/>
      <c r="C82" s="968" t="s">
        <v>691</v>
      </c>
      <c r="D82" s="968"/>
      <c r="E82" s="968"/>
      <c r="F82" s="968"/>
      <c r="G82" s="968"/>
      <c r="H82" s="968"/>
      <c r="I82" s="968"/>
      <c r="J82" s="768">
        <f>SUM(J78:J81)</f>
        <v>685173402</v>
      </c>
      <c r="K82" s="768">
        <f t="shared" ref="K82:Y82" si="94">SUM(K78:K81)</f>
        <v>0</v>
      </c>
      <c r="L82" s="768">
        <f t="shared" si="94"/>
        <v>0</v>
      </c>
      <c r="M82" s="768">
        <f t="shared" si="94"/>
        <v>685173402</v>
      </c>
      <c r="N82" s="768">
        <f t="shared" si="94"/>
        <v>0</v>
      </c>
      <c r="O82" s="768">
        <f t="shared" si="94"/>
        <v>0</v>
      </c>
      <c r="P82" s="768">
        <f t="shared" si="94"/>
        <v>0</v>
      </c>
      <c r="Q82" s="768">
        <f t="shared" si="94"/>
        <v>0</v>
      </c>
      <c r="R82" s="768">
        <f t="shared" si="94"/>
        <v>0</v>
      </c>
      <c r="S82" s="768">
        <f t="shared" si="94"/>
        <v>0</v>
      </c>
      <c r="T82" s="768">
        <f t="shared" si="94"/>
        <v>0</v>
      </c>
      <c r="U82" s="768">
        <f t="shared" si="94"/>
        <v>0</v>
      </c>
      <c r="V82" s="768">
        <f t="shared" si="94"/>
        <v>685173402</v>
      </c>
      <c r="W82" s="768">
        <f t="shared" si="94"/>
        <v>0</v>
      </c>
      <c r="X82" s="768">
        <f t="shared" si="94"/>
        <v>0</v>
      </c>
      <c r="Y82" s="768">
        <f t="shared" si="94"/>
        <v>685173402</v>
      </c>
    </row>
    <row r="83" spans="1:26" s="726" customFormat="1" ht="24.95" customHeight="1">
      <c r="A83" s="973"/>
      <c r="B83" s="973"/>
      <c r="C83" s="967" t="s">
        <v>643</v>
      </c>
      <c r="D83" s="967"/>
      <c r="E83" s="967"/>
      <c r="F83" s="967"/>
      <c r="G83" s="967"/>
      <c r="H83" s="967"/>
      <c r="I83" s="967"/>
      <c r="J83" s="771">
        <f>SUM(J82)</f>
        <v>685173402</v>
      </c>
      <c r="K83" s="771">
        <f t="shared" ref="K83:Y83" si="95">SUM(K82)</f>
        <v>0</v>
      </c>
      <c r="L83" s="771">
        <f t="shared" si="95"/>
        <v>0</v>
      </c>
      <c r="M83" s="771">
        <f t="shared" si="95"/>
        <v>685173402</v>
      </c>
      <c r="N83" s="771">
        <f t="shared" si="95"/>
        <v>0</v>
      </c>
      <c r="O83" s="771">
        <f t="shared" si="95"/>
        <v>0</v>
      </c>
      <c r="P83" s="771">
        <f t="shared" si="95"/>
        <v>0</v>
      </c>
      <c r="Q83" s="771">
        <f t="shared" si="95"/>
        <v>0</v>
      </c>
      <c r="R83" s="771">
        <f t="shared" si="95"/>
        <v>0</v>
      </c>
      <c r="S83" s="771">
        <f t="shared" si="95"/>
        <v>0</v>
      </c>
      <c r="T83" s="771">
        <f t="shared" si="95"/>
        <v>0</v>
      </c>
      <c r="U83" s="771">
        <f t="shared" si="95"/>
        <v>0</v>
      </c>
      <c r="V83" s="771">
        <f t="shared" si="95"/>
        <v>685173402</v>
      </c>
      <c r="W83" s="771">
        <f t="shared" si="95"/>
        <v>0</v>
      </c>
      <c r="X83" s="771">
        <f t="shared" si="95"/>
        <v>0</v>
      </c>
      <c r="Y83" s="771">
        <f t="shared" si="95"/>
        <v>685173402</v>
      </c>
    </row>
    <row r="84" spans="1:26" ht="46.5" customHeight="1">
      <c r="A84" s="973"/>
      <c r="B84" s="973"/>
      <c r="C84" s="748" t="s">
        <v>541</v>
      </c>
      <c r="D84" s="742" t="s">
        <v>541</v>
      </c>
      <c r="E84" s="731" t="s">
        <v>701</v>
      </c>
      <c r="F84" s="749" t="s">
        <v>692</v>
      </c>
      <c r="G84" s="740" t="s">
        <v>658</v>
      </c>
      <c r="H84" s="738" t="s">
        <v>659</v>
      </c>
      <c r="I84" s="750" t="s">
        <v>220</v>
      </c>
      <c r="J84" s="778">
        <v>835687556</v>
      </c>
      <c r="K84" s="758">
        <v>0</v>
      </c>
      <c r="L84" s="759">
        <v>0</v>
      </c>
      <c r="M84" s="759">
        <f>SUM(J84:L84)</f>
        <v>835687556</v>
      </c>
      <c r="N84" s="762"/>
      <c r="O84" s="760">
        <v>0</v>
      </c>
      <c r="P84" s="760">
        <v>0</v>
      </c>
      <c r="Q84" s="761">
        <f>+N84+O84+P84</f>
        <v>0</v>
      </c>
      <c r="R84" s="762">
        <v>0</v>
      </c>
      <c r="S84" s="760">
        <v>0</v>
      </c>
      <c r="T84" s="760">
        <v>0</v>
      </c>
      <c r="U84" s="761">
        <f>+R84+S84+T84</f>
        <v>0</v>
      </c>
      <c r="V84" s="757">
        <f>SUM(J84-N84+R84)</f>
        <v>835687556</v>
      </c>
      <c r="W84" s="760">
        <f>SUM(K84-O84+S84)</f>
        <v>0</v>
      </c>
      <c r="X84" s="760">
        <f>SUM(L84-P84+T84)</f>
        <v>0</v>
      </c>
      <c r="Y84" s="782">
        <f>V84+W84+X84</f>
        <v>835687556</v>
      </c>
      <c r="Z84" s="757"/>
    </row>
    <row r="85" spans="1:26" ht="46.5" customHeight="1">
      <c r="A85" s="973"/>
      <c r="B85" s="973"/>
      <c r="C85" s="748" t="s">
        <v>541</v>
      </c>
      <c r="D85" s="746" t="s">
        <v>540</v>
      </c>
      <c r="E85" s="731" t="s">
        <v>701</v>
      </c>
      <c r="F85" s="749" t="s">
        <v>692</v>
      </c>
      <c r="G85" s="740" t="s">
        <v>693</v>
      </c>
      <c r="H85" s="738" t="s">
        <v>694</v>
      </c>
      <c r="I85" s="750" t="s">
        <v>220</v>
      </c>
      <c r="J85" s="778">
        <v>22348444</v>
      </c>
      <c r="K85" s="758">
        <v>0</v>
      </c>
      <c r="L85" s="759">
        <v>0</v>
      </c>
      <c r="M85" s="759">
        <f t="shared" ref="M85:M87" si="96">SUM(J85:L85)</f>
        <v>22348444</v>
      </c>
      <c r="N85" s="762">
        <v>0</v>
      </c>
      <c r="O85" s="760"/>
      <c r="P85" s="760"/>
      <c r="Q85" s="761">
        <f t="shared" ref="Q85:Q87" si="97">+N85+O85+P85</f>
        <v>0</v>
      </c>
      <c r="R85" s="762"/>
      <c r="S85" s="760"/>
      <c r="T85" s="760"/>
      <c r="U85" s="761">
        <f t="shared" ref="U85:U87" si="98">+R85+S85+T85</f>
        <v>0</v>
      </c>
      <c r="V85" s="757">
        <f t="shared" ref="V85:V87" si="99">SUM(J85-N85+R85)</f>
        <v>22348444</v>
      </c>
      <c r="W85" s="760">
        <f t="shared" ref="W85:W87" si="100">SUM(K85-O85+S85)</f>
        <v>0</v>
      </c>
      <c r="X85" s="760">
        <f t="shared" ref="X85:X87" si="101">SUM(L85-P85+T85)</f>
        <v>0</v>
      </c>
      <c r="Y85" s="782">
        <f t="shared" ref="Y85:Y87" si="102">V85+W85+X85</f>
        <v>22348444</v>
      </c>
    </row>
    <row r="86" spans="1:26" ht="46.5" customHeight="1">
      <c r="A86" s="973"/>
      <c r="B86" s="973"/>
      <c r="C86" s="748" t="s">
        <v>541</v>
      </c>
      <c r="D86" s="746" t="s">
        <v>540</v>
      </c>
      <c r="E86" s="731" t="s">
        <v>701</v>
      </c>
      <c r="F86" s="749" t="s">
        <v>692</v>
      </c>
      <c r="G86" s="751" t="s">
        <v>695</v>
      </c>
      <c r="H86" s="752" t="s">
        <v>696</v>
      </c>
      <c r="I86" s="750" t="s">
        <v>220</v>
      </c>
      <c r="J86" s="778">
        <v>121975000</v>
      </c>
      <c r="K86" s="758">
        <v>0</v>
      </c>
      <c r="L86" s="759">
        <v>0</v>
      </c>
      <c r="M86" s="759">
        <f t="shared" si="96"/>
        <v>121975000</v>
      </c>
      <c r="N86" s="762">
        <v>0</v>
      </c>
      <c r="O86" s="760"/>
      <c r="P86" s="760"/>
      <c r="Q86" s="761">
        <f t="shared" si="97"/>
        <v>0</v>
      </c>
      <c r="R86" s="762"/>
      <c r="S86" s="760"/>
      <c r="T86" s="760"/>
      <c r="U86" s="761">
        <f t="shared" si="98"/>
        <v>0</v>
      </c>
      <c r="V86" s="757">
        <f t="shared" si="99"/>
        <v>121975000</v>
      </c>
      <c r="W86" s="760">
        <f t="shared" si="100"/>
        <v>0</v>
      </c>
      <c r="X86" s="760">
        <f t="shared" si="101"/>
        <v>0</v>
      </c>
      <c r="Y86" s="782">
        <f t="shared" si="102"/>
        <v>121975000</v>
      </c>
      <c r="Z86" s="757"/>
    </row>
    <row r="87" spans="1:26" ht="46.5" customHeight="1">
      <c r="A87" s="973"/>
      <c r="B87" s="973"/>
      <c r="C87" s="748" t="s">
        <v>541</v>
      </c>
      <c r="D87" s="746" t="s">
        <v>540</v>
      </c>
      <c r="E87" s="731" t="s">
        <v>701</v>
      </c>
      <c r="F87" s="749" t="s">
        <v>692</v>
      </c>
      <c r="G87" s="751" t="s">
        <v>697</v>
      </c>
      <c r="H87" s="752" t="s">
        <v>698</v>
      </c>
      <c r="I87" s="750" t="s">
        <v>220</v>
      </c>
      <c r="J87" s="778">
        <v>55025000</v>
      </c>
      <c r="K87" s="758">
        <v>0</v>
      </c>
      <c r="L87" s="759">
        <v>3584000</v>
      </c>
      <c r="M87" s="759">
        <f t="shared" si="96"/>
        <v>58609000</v>
      </c>
      <c r="N87" s="762"/>
      <c r="O87" s="760"/>
      <c r="P87" s="760"/>
      <c r="Q87" s="761">
        <f t="shared" si="97"/>
        <v>0</v>
      </c>
      <c r="R87" s="762">
        <v>0</v>
      </c>
      <c r="S87" s="760"/>
      <c r="T87" s="760"/>
      <c r="U87" s="761">
        <f t="shared" si="98"/>
        <v>0</v>
      </c>
      <c r="V87" s="757">
        <f t="shared" si="99"/>
        <v>55025000</v>
      </c>
      <c r="W87" s="760">
        <f t="shared" si="100"/>
        <v>0</v>
      </c>
      <c r="X87" s="760">
        <f t="shared" si="101"/>
        <v>3584000</v>
      </c>
      <c r="Y87" s="782">
        <f t="shared" si="102"/>
        <v>58609000</v>
      </c>
      <c r="Z87" s="757"/>
    </row>
    <row r="88" spans="1:26" s="725" customFormat="1" ht="12" customHeight="1">
      <c r="A88" s="973"/>
      <c r="B88" s="973"/>
      <c r="C88" s="968" t="s">
        <v>699</v>
      </c>
      <c r="D88" s="968"/>
      <c r="E88" s="968"/>
      <c r="F88" s="968"/>
      <c r="G88" s="968"/>
      <c r="H88" s="968"/>
      <c r="I88" s="968"/>
      <c r="J88" s="784">
        <f t="shared" ref="J88:Y88" si="103">SUM(J84:J87)</f>
        <v>1035036000</v>
      </c>
      <c r="K88" s="784">
        <f t="shared" si="103"/>
        <v>0</v>
      </c>
      <c r="L88" s="784">
        <f t="shared" si="103"/>
        <v>3584000</v>
      </c>
      <c r="M88" s="784">
        <f t="shared" si="103"/>
        <v>1038620000</v>
      </c>
      <c r="N88" s="784">
        <f t="shared" si="103"/>
        <v>0</v>
      </c>
      <c r="O88" s="784">
        <f t="shared" si="103"/>
        <v>0</v>
      </c>
      <c r="P88" s="784">
        <f t="shared" si="103"/>
        <v>0</v>
      </c>
      <c r="Q88" s="784">
        <f t="shared" si="103"/>
        <v>0</v>
      </c>
      <c r="R88" s="784">
        <f t="shared" si="103"/>
        <v>0</v>
      </c>
      <c r="S88" s="784">
        <f t="shared" si="103"/>
        <v>0</v>
      </c>
      <c r="T88" s="784">
        <f t="shared" si="103"/>
        <v>0</v>
      </c>
      <c r="U88" s="784">
        <f t="shared" si="103"/>
        <v>0</v>
      </c>
      <c r="V88" s="784">
        <f t="shared" si="103"/>
        <v>1035036000</v>
      </c>
      <c r="W88" s="784">
        <f t="shared" si="103"/>
        <v>0</v>
      </c>
      <c r="X88" s="784">
        <f t="shared" si="103"/>
        <v>3584000</v>
      </c>
      <c r="Y88" s="784">
        <f t="shared" si="103"/>
        <v>1038620000</v>
      </c>
    </row>
    <row r="89" spans="1:26" s="726" customFormat="1" ht="24.95" customHeight="1">
      <c r="A89" s="973"/>
      <c r="B89" s="973"/>
      <c r="C89" s="967" t="s">
        <v>637</v>
      </c>
      <c r="D89" s="967"/>
      <c r="E89" s="967"/>
      <c r="F89" s="967"/>
      <c r="G89" s="967"/>
      <c r="H89" s="967"/>
      <c r="I89" s="967"/>
      <c r="J89" s="785">
        <f>SUM(J88)</f>
        <v>1035036000</v>
      </c>
      <c r="K89" s="785">
        <f t="shared" ref="K89:Y89" si="104">SUM(K88)</f>
        <v>0</v>
      </c>
      <c r="L89" s="785">
        <f t="shared" si="104"/>
        <v>3584000</v>
      </c>
      <c r="M89" s="785">
        <f t="shared" si="104"/>
        <v>1038620000</v>
      </c>
      <c r="N89" s="785">
        <f t="shared" si="104"/>
        <v>0</v>
      </c>
      <c r="O89" s="785">
        <f t="shared" si="104"/>
        <v>0</v>
      </c>
      <c r="P89" s="785">
        <f t="shared" si="104"/>
        <v>0</v>
      </c>
      <c r="Q89" s="785">
        <f t="shared" si="104"/>
        <v>0</v>
      </c>
      <c r="R89" s="785">
        <f t="shared" si="104"/>
        <v>0</v>
      </c>
      <c r="S89" s="785">
        <f t="shared" si="104"/>
        <v>0</v>
      </c>
      <c r="T89" s="785">
        <f t="shared" si="104"/>
        <v>0</v>
      </c>
      <c r="U89" s="785">
        <f t="shared" si="104"/>
        <v>0</v>
      </c>
      <c r="V89" s="785">
        <f t="shared" si="104"/>
        <v>1035036000</v>
      </c>
      <c r="W89" s="785">
        <f t="shared" si="104"/>
        <v>0</v>
      </c>
      <c r="X89" s="785">
        <f t="shared" si="104"/>
        <v>3584000</v>
      </c>
      <c r="Y89" s="785">
        <f t="shared" si="104"/>
        <v>1038620000</v>
      </c>
    </row>
    <row r="90" spans="1:26" ht="47.25" customHeight="1">
      <c r="A90" s="973"/>
      <c r="B90" s="969" t="s">
        <v>569</v>
      </c>
      <c r="C90" s="969"/>
      <c r="D90" s="969"/>
      <c r="E90" s="969"/>
      <c r="F90" s="969"/>
      <c r="G90" s="969"/>
      <c r="H90" s="969"/>
      <c r="I90" s="969"/>
      <c r="J90" s="786">
        <f>J70+J77+J83+J89</f>
        <v>3067654402</v>
      </c>
      <c r="K90" s="786">
        <f>K70+K77+K83+K89</f>
        <v>1180895840</v>
      </c>
      <c r="L90" s="786">
        <f>L70+L77+L83+L89</f>
        <v>3584000</v>
      </c>
      <c r="M90" s="786">
        <f>M70+M77+M83+M89</f>
        <v>4252134242</v>
      </c>
      <c r="N90" s="786">
        <f t="shared" ref="N90:U90" si="105">N70+N77+N83+N89</f>
        <v>0</v>
      </c>
      <c r="O90" s="786">
        <f t="shared" si="105"/>
        <v>0</v>
      </c>
      <c r="P90" s="786">
        <f t="shared" si="105"/>
        <v>0</v>
      </c>
      <c r="Q90" s="786">
        <f t="shared" si="105"/>
        <v>0</v>
      </c>
      <c r="R90" s="786">
        <f t="shared" si="105"/>
        <v>0</v>
      </c>
      <c r="S90" s="786">
        <f t="shared" si="105"/>
        <v>0</v>
      </c>
      <c r="T90" s="786">
        <f t="shared" si="105"/>
        <v>0</v>
      </c>
      <c r="U90" s="786">
        <f t="shared" si="105"/>
        <v>0</v>
      </c>
      <c r="V90" s="786">
        <f>V70+V77+V83+V89</f>
        <v>3067654402</v>
      </c>
      <c r="W90" s="786">
        <f>W70+W77+W83+W89</f>
        <v>1180895840</v>
      </c>
      <c r="X90" s="786">
        <f>X70+X77+X83+X89</f>
        <v>3584000</v>
      </c>
      <c r="Y90" s="786">
        <f>Y70+Y77+Y83+Y89</f>
        <v>4252134242</v>
      </c>
    </row>
    <row r="91" spans="1:26" ht="20.100000000000001" customHeight="1">
      <c r="A91" s="983" t="s">
        <v>638</v>
      </c>
      <c r="B91" s="983"/>
      <c r="C91" s="983"/>
      <c r="D91" s="983"/>
      <c r="E91" s="983"/>
      <c r="F91" s="983"/>
      <c r="G91" s="983"/>
      <c r="H91" s="983"/>
      <c r="I91" s="983"/>
      <c r="J91" s="787">
        <f>J62+J90</f>
        <v>4571536000</v>
      </c>
      <c r="K91" s="787">
        <f t="shared" ref="K91:X91" si="106">K62+K90</f>
        <v>1300000000</v>
      </c>
      <c r="L91" s="787">
        <f t="shared" si="106"/>
        <v>3584000</v>
      </c>
      <c r="M91" s="787">
        <f>M62+M90</f>
        <v>5875120000</v>
      </c>
      <c r="N91" s="787">
        <f t="shared" si="106"/>
        <v>0</v>
      </c>
      <c r="O91" s="787">
        <f>O62+O90</f>
        <v>0</v>
      </c>
      <c r="P91" s="787">
        <f t="shared" si="106"/>
        <v>0</v>
      </c>
      <c r="Q91" s="787">
        <f t="shared" si="106"/>
        <v>0</v>
      </c>
      <c r="R91" s="787">
        <f t="shared" si="106"/>
        <v>0</v>
      </c>
      <c r="S91" s="787">
        <f t="shared" si="106"/>
        <v>0</v>
      </c>
      <c r="T91" s="787">
        <f t="shared" si="106"/>
        <v>0</v>
      </c>
      <c r="U91" s="787">
        <f t="shared" si="106"/>
        <v>0</v>
      </c>
      <c r="V91" s="787">
        <f t="shared" si="106"/>
        <v>4571536000</v>
      </c>
      <c r="W91" s="787">
        <f t="shared" si="106"/>
        <v>1300000000</v>
      </c>
      <c r="X91" s="787">
        <f t="shared" si="106"/>
        <v>3584000</v>
      </c>
      <c r="Y91" s="787">
        <f>Y62+Y90</f>
        <v>5875120000</v>
      </c>
    </row>
    <row r="92" spans="1:26" ht="27" customHeight="1">
      <c r="A92" s="982" t="s">
        <v>724</v>
      </c>
      <c r="B92" s="982"/>
      <c r="C92" s="982"/>
      <c r="D92" s="982"/>
      <c r="E92" s="982"/>
      <c r="F92" s="982"/>
      <c r="G92" s="982"/>
      <c r="H92" s="720"/>
      <c r="I92" s="711"/>
      <c r="J92" s="710"/>
      <c r="K92" s="710"/>
      <c r="L92" s="710"/>
      <c r="M92" s="710"/>
      <c r="U92" s="711"/>
      <c r="V92" s="710"/>
      <c r="W92" s="710"/>
      <c r="X92" s="710"/>
      <c r="Y92" s="710"/>
    </row>
    <row r="93" spans="1:26" ht="39.950000000000003" customHeight="1">
      <c r="A93" s="708"/>
      <c r="B93" s="715"/>
      <c r="C93" s="715"/>
      <c r="D93" s="708"/>
      <c r="E93" s="715"/>
      <c r="F93" s="715"/>
      <c r="G93" s="715"/>
      <c r="H93" s="729"/>
      <c r="I93" s="729"/>
      <c r="J93" s="701"/>
      <c r="K93" s="718"/>
      <c r="L93" s="718"/>
      <c r="M93" s="701"/>
      <c r="Q93" s="791"/>
      <c r="R93" s="792"/>
      <c r="S93" s="793"/>
      <c r="W93" s="719"/>
      <c r="X93" s="719"/>
      <c r="Y93" s="788" t="s">
        <v>723</v>
      </c>
    </row>
    <row r="94" spans="1:26" ht="15" customHeight="1">
      <c r="A94" s="979" t="s">
        <v>728</v>
      </c>
      <c r="B94" s="979"/>
      <c r="C94" s="979"/>
      <c r="D94" s="713"/>
      <c r="E94" s="980" t="s">
        <v>726</v>
      </c>
      <c r="F94" s="980"/>
      <c r="G94" s="980"/>
      <c r="H94" s="727"/>
      <c r="I94" s="727"/>
      <c r="K94" s="977"/>
      <c r="L94" s="977"/>
      <c r="M94" s="716"/>
      <c r="W94" s="974" t="s">
        <v>545</v>
      </c>
      <c r="X94" s="974"/>
      <c r="Y94" s="716"/>
    </row>
    <row r="95" spans="1:26" s="709" customFormat="1" ht="15" customHeight="1">
      <c r="A95" s="976" t="s">
        <v>725</v>
      </c>
      <c r="B95" s="976"/>
      <c r="C95" s="976"/>
      <c r="E95" s="981" t="s">
        <v>727</v>
      </c>
      <c r="F95" s="981"/>
      <c r="G95" s="981"/>
      <c r="H95" s="728"/>
      <c r="I95" s="728"/>
      <c r="J95" s="714"/>
      <c r="K95" s="978"/>
      <c r="L95" s="978"/>
      <c r="M95" s="717"/>
      <c r="W95" s="975" t="s">
        <v>77</v>
      </c>
      <c r="X95" s="975"/>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Y11:Y12"/>
    <mergeCell ref="C39:I39"/>
    <mergeCell ref="C45:I45"/>
    <mergeCell ref="C51:I51"/>
    <mergeCell ref="C60:I60"/>
    <mergeCell ref="N11:P11"/>
    <mergeCell ref="G11:G12"/>
    <mergeCell ref="H11:H12"/>
    <mergeCell ref="C54:I54"/>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W94:X94"/>
    <mergeCell ref="W95:X95"/>
    <mergeCell ref="A95:C95"/>
    <mergeCell ref="K94:L94"/>
    <mergeCell ref="K95:L95"/>
    <mergeCell ref="A94:C94"/>
    <mergeCell ref="E94:G94"/>
    <mergeCell ref="E95:G95"/>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s>
  <printOptions horizontalCentered="1"/>
  <pageMargins left="0" right="0" top="0.35433070866141736" bottom="0.35433070866141736" header="0.31496062992125984" footer="0.31496062992125984"/>
  <pageSetup paperSize="41" scale="50" orientation="landscape" r:id="rId1"/>
  <rowBreaks count="3" manualBreakCount="3">
    <brk id="28" max="24" man="1"/>
    <brk id="51" max="24" man="1"/>
    <brk id="77" max="24" man="1"/>
  </rowBreaks>
  <ignoredErrors>
    <ignoredError sqref="Q24 U29 W19:Y19 U24:X24 V29:Y29 V34:Y34 V46:X46 U19 Q19 Q29 Q34 U46 Q4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12">
        <v>43882</v>
      </c>
      <c r="B1" s="1013"/>
      <c r="C1" s="1013"/>
      <c r="D1" s="1013"/>
      <c r="E1" s="1013"/>
      <c r="F1" s="1013"/>
      <c r="G1" s="1013"/>
      <c r="H1" s="1013"/>
      <c r="I1" s="1013"/>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12">
        <v>43896</v>
      </c>
      <c r="B14" s="1013"/>
      <c r="C14" s="1013"/>
      <c r="D14" s="1013"/>
      <c r="E14" s="1013"/>
      <c r="F14" s="1013"/>
      <c r="G14" s="1013"/>
      <c r="H14" s="1013"/>
      <c r="I14" s="1013"/>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2">
        <v>43992</v>
      </c>
      <c r="B27" s="1013"/>
      <c r="C27" s="1013"/>
      <c r="D27" s="1013"/>
      <c r="E27" s="1013"/>
      <c r="F27" s="1013"/>
      <c r="G27" s="1013"/>
      <c r="H27" s="1013"/>
      <c r="I27" s="1013"/>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V10</vt:lpstr>
      <vt:lpstr>resumen</vt:lpstr>
      <vt:lpstr>'PP V10'!Área_de_impresión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2022-09-05T12:52:15Z</cp:lastPrinted>
  <dcterms:created xsi:type="dcterms:W3CDTF">2020-06-25T16:36:00Z</dcterms:created>
  <dcterms:modified xsi:type="dcterms:W3CDTF">2022-09-05T19:20:55Z</dcterms:modified>
</cp:coreProperties>
</file>