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6855"/>
  </bookViews>
  <sheets>
    <sheet name="Hoja1" sheetId="1" r:id="rId1"/>
    <sheet name="Hoja2" sheetId="2" state="hidden" r:id="rId2"/>
    <sheet name="Hoja3" sheetId="3" state="hidden" r:id="rId3"/>
  </sheets>
  <definedNames>
    <definedName name="_xlnm._FilterDatabase" localSheetId="0" hidden="1">Hoja1!$A$7:$Z$109</definedName>
  </definedNames>
  <calcPr calcId="125725"/>
</workbook>
</file>

<file path=xl/calcChain.xml><?xml version="1.0" encoding="utf-8"?>
<calcChain xmlns="http://schemas.openxmlformats.org/spreadsheetml/2006/main">
  <c r="B18" i="2"/>
  <c r="U99" i="1"/>
  <c r="T79" l="1"/>
  <c r="U97" l="1"/>
  <c r="U88"/>
  <c r="U78"/>
  <c r="U77"/>
  <c r="T40"/>
  <c r="T39"/>
  <c r="U39" s="1"/>
  <c r="U40"/>
  <c r="U60" l="1"/>
  <c r="U47" l="1"/>
  <c r="U42"/>
  <c r="U37"/>
  <c r="U36"/>
  <c r="U35"/>
  <c r="U34"/>
  <c r="U33"/>
  <c r="U32"/>
  <c r="O109" l="1"/>
  <c r="O108"/>
  <c r="O107"/>
  <c r="O104"/>
  <c r="O103"/>
  <c r="O86"/>
  <c r="O54"/>
  <c r="O53"/>
  <c r="O49"/>
  <c r="J102"/>
  <c r="J101"/>
  <c r="J100"/>
  <c r="J96"/>
  <c r="J95"/>
  <c r="J93"/>
  <c r="J87"/>
  <c r="J82"/>
  <c r="J80"/>
  <c r="J79"/>
  <c r="J76"/>
  <c r="J74"/>
  <c r="J73"/>
  <c r="J72"/>
  <c r="J67"/>
  <c r="J66"/>
  <c r="J58"/>
  <c r="J56"/>
  <c r="J55"/>
  <c r="J50"/>
  <c r="J45"/>
  <c r="J44"/>
  <c r="J30"/>
  <c r="J27"/>
  <c r="J26"/>
  <c r="J22"/>
  <c r="J20"/>
  <c r="J19"/>
  <c r="J15"/>
  <c r="J52"/>
  <c r="T17"/>
  <c r="U17" s="1"/>
  <c r="U109"/>
  <c r="U104"/>
  <c r="U85"/>
  <c r="U69"/>
  <c r="U57"/>
  <c r="U108" l="1"/>
  <c r="U107"/>
  <c r="U106"/>
  <c r="U105"/>
  <c r="U103"/>
  <c r="T28"/>
  <c r="U28" l="1"/>
  <c r="U79"/>
  <c r="T9" l="1"/>
  <c r="T10"/>
  <c r="T11"/>
  <c r="T12"/>
  <c r="T13"/>
  <c r="T14"/>
  <c r="T15"/>
  <c r="U15" s="1"/>
  <c r="T16"/>
  <c r="T18"/>
  <c r="T19"/>
  <c r="T20"/>
  <c r="U20" s="1"/>
  <c r="T21"/>
  <c r="T22"/>
  <c r="U22" s="1"/>
  <c r="T23"/>
  <c r="T24"/>
  <c r="T25"/>
  <c r="T26"/>
  <c r="T27"/>
  <c r="T29"/>
  <c r="T30"/>
  <c r="T31"/>
  <c r="U31" s="1"/>
  <c r="T32"/>
  <c r="T33"/>
  <c r="T34"/>
  <c r="T35"/>
  <c r="T36"/>
  <c r="T37"/>
  <c r="T38"/>
  <c r="T41"/>
  <c r="T42"/>
  <c r="T43"/>
  <c r="T44"/>
  <c r="T45"/>
  <c r="T46"/>
  <c r="T47"/>
  <c r="T48"/>
  <c r="U48" s="1"/>
  <c r="T49"/>
  <c r="T50"/>
  <c r="T51"/>
  <c r="T52"/>
  <c r="U52" s="1"/>
  <c r="T53"/>
  <c r="T54"/>
  <c r="T55"/>
  <c r="T56"/>
  <c r="T57"/>
  <c r="T58"/>
  <c r="T59"/>
  <c r="T60"/>
  <c r="T61"/>
  <c r="T62"/>
  <c r="T63"/>
  <c r="T64"/>
  <c r="T65"/>
  <c r="U65" s="1"/>
  <c r="T66"/>
  <c r="T67"/>
  <c r="T68"/>
  <c r="T69"/>
  <c r="T70"/>
  <c r="T71"/>
  <c r="U71" s="1"/>
  <c r="T72"/>
  <c r="T73"/>
  <c r="T74"/>
  <c r="T75"/>
  <c r="T76"/>
  <c r="T77"/>
  <c r="T78"/>
  <c r="T80"/>
  <c r="T81"/>
  <c r="T82"/>
  <c r="T83"/>
  <c r="T84"/>
  <c r="T85"/>
  <c r="T86"/>
  <c r="T87"/>
  <c r="T88"/>
  <c r="T89"/>
  <c r="T90"/>
  <c r="T91"/>
  <c r="T92"/>
  <c r="T93"/>
  <c r="T94"/>
  <c r="T95"/>
  <c r="T96"/>
  <c r="T97"/>
  <c r="T98"/>
  <c r="T99"/>
  <c r="T100"/>
  <c r="T101"/>
  <c r="T102"/>
  <c r="T103"/>
  <c r="T104"/>
  <c r="T105"/>
  <c r="T106"/>
  <c r="T107"/>
  <c r="T108"/>
  <c r="T109"/>
  <c r="T8"/>
  <c r="U8" s="1"/>
  <c r="G43"/>
  <c r="G42"/>
  <c r="G41"/>
  <c r="G40"/>
  <c r="G39"/>
  <c r="G38"/>
  <c r="G37"/>
  <c r="G36"/>
  <c r="G35"/>
  <c r="G34"/>
  <c r="G33"/>
  <c r="G32"/>
  <c r="G31"/>
  <c r="G109"/>
  <c r="G108"/>
  <c r="G107"/>
  <c r="G106"/>
  <c r="G105"/>
  <c r="G104"/>
  <c r="G103"/>
  <c r="G102"/>
  <c r="G101"/>
  <c r="G100"/>
  <c r="G99"/>
  <c r="G98"/>
  <c r="G97"/>
  <c r="G96"/>
  <c r="G95"/>
  <c r="G94"/>
  <c r="G93"/>
  <c r="G92"/>
  <c r="G91"/>
  <c r="G90"/>
  <c r="G89"/>
  <c r="G88"/>
  <c r="G87"/>
  <c r="G86"/>
  <c r="G85"/>
  <c r="G84"/>
  <c r="G83"/>
  <c r="G82"/>
  <c r="G81"/>
  <c r="G80"/>
  <c r="G79"/>
  <c r="V79" s="1"/>
  <c r="G78"/>
  <c r="G77"/>
  <c r="G76"/>
  <c r="G75"/>
  <c r="G74"/>
  <c r="G73"/>
  <c r="G72"/>
  <c r="G71"/>
  <c r="G70"/>
  <c r="G69"/>
  <c r="G68"/>
  <c r="G67"/>
  <c r="G66"/>
  <c r="G65"/>
  <c r="G64"/>
  <c r="G63"/>
  <c r="G62"/>
  <c r="G61"/>
  <c r="G60"/>
  <c r="G59"/>
  <c r="G58"/>
  <c r="G57"/>
  <c r="G56"/>
  <c r="G55"/>
  <c r="G54"/>
  <c r="G53"/>
  <c r="G52"/>
  <c r="G51"/>
  <c r="G50"/>
  <c r="G49"/>
  <c r="G48"/>
  <c r="G47"/>
  <c r="G46"/>
  <c r="G45"/>
  <c r="G44"/>
  <c r="G30"/>
  <c r="G29"/>
  <c r="G28"/>
  <c r="G27"/>
  <c r="G26"/>
  <c r="G25"/>
  <c r="G24"/>
  <c r="G23"/>
  <c r="G22"/>
  <c r="G21"/>
  <c r="G20"/>
  <c r="G19"/>
  <c r="G18"/>
  <c r="G17"/>
  <c r="V17" s="1"/>
  <c r="G16"/>
  <c r="G15"/>
  <c r="G14"/>
  <c r="G13"/>
  <c r="G12"/>
  <c r="G11"/>
  <c r="G10"/>
  <c r="G9"/>
  <c r="G8"/>
  <c r="V8" l="1"/>
  <c r="V109"/>
  <c r="V107"/>
  <c r="V105"/>
  <c r="V103"/>
  <c r="U101"/>
  <c r="V101" s="1"/>
  <c r="V99"/>
  <c r="V97"/>
  <c r="U95"/>
  <c r="V95" s="1"/>
  <c r="U93"/>
  <c r="V93" s="1"/>
  <c r="U91"/>
  <c r="V91" s="1"/>
  <c r="U89"/>
  <c r="V89" s="1"/>
  <c r="U87"/>
  <c r="V87" s="1"/>
  <c r="V85"/>
  <c r="U83"/>
  <c r="V83" s="1"/>
  <c r="U81"/>
  <c r="V81" s="1"/>
  <c r="V77"/>
  <c r="U75"/>
  <c r="V75" s="1"/>
  <c r="U73"/>
  <c r="V73" s="1"/>
  <c r="V71"/>
  <c r="V69"/>
  <c r="U67"/>
  <c r="V67" s="1"/>
  <c r="V65"/>
  <c r="U63"/>
  <c r="V63" s="1"/>
  <c r="U61"/>
  <c r="V61" s="1"/>
  <c r="U59"/>
  <c r="V59" s="1"/>
  <c r="V57"/>
  <c r="U55"/>
  <c r="V55" s="1"/>
  <c r="V53"/>
  <c r="U51"/>
  <c r="V51" s="1"/>
  <c r="V49"/>
  <c r="V47"/>
  <c r="U45"/>
  <c r="V45" s="1"/>
  <c r="V43"/>
  <c r="V41"/>
  <c r="V39"/>
  <c r="V37"/>
  <c r="V35"/>
  <c r="V33"/>
  <c r="V31"/>
  <c r="U29"/>
  <c r="V29" s="1"/>
  <c r="U27"/>
  <c r="V27" s="1"/>
  <c r="U25"/>
  <c r="V25" s="1"/>
  <c r="U23"/>
  <c r="V23" s="1"/>
  <c r="U21"/>
  <c r="V21" s="1"/>
  <c r="U19"/>
  <c r="V19" s="1"/>
  <c r="U13"/>
  <c r="V13" s="1"/>
  <c r="U11"/>
  <c r="V11" s="1"/>
  <c r="U9"/>
  <c r="V9" s="1"/>
  <c r="V108"/>
  <c r="V106"/>
  <c r="V104"/>
  <c r="U102"/>
  <c r="V102" s="1"/>
  <c r="U100"/>
  <c r="V100" s="1"/>
  <c r="U98"/>
  <c r="V98" s="1"/>
  <c r="U96"/>
  <c r="V96" s="1"/>
  <c r="U94"/>
  <c r="V94" s="1"/>
  <c r="U92"/>
  <c r="V92" s="1"/>
  <c r="U90"/>
  <c r="V90" s="1"/>
  <c r="V88"/>
  <c r="V86"/>
  <c r="U84"/>
  <c r="V84" s="1"/>
  <c r="U82"/>
  <c r="V82" s="1"/>
  <c r="U80"/>
  <c r="V80" s="1"/>
  <c r="V78"/>
  <c r="U76"/>
  <c r="V76" s="1"/>
  <c r="U74"/>
  <c r="V74" s="1"/>
  <c r="U72"/>
  <c r="V72" s="1"/>
  <c r="U70"/>
  <c r="V70" s="1"/>
  <c r="U68"/>
  <c r="V68" s="1"/>
  <c r="U66"/>
  <c r="V66" s="1"/>
  <c r="U64"/>
  <c r="V64" s="1"/>
  <c r="U62"/>
  <c r="V62" s="1"/>
  <c r="V60"/>
  <c r="U58"/>
  <c r="V58" s="1"/>
  <c r="U56"/>
  <c r="V56" s="1"/>
  <c r="V54"/>
  <c r="V52"/>
  <c r="U50"/>
  <c r="V50" s="1"/>
  <c r="V48"/>
  <c r="U46"/>
  <c r="V46" s="1"/>
  <c r="U44"/>
  <c r="V44" s="1"/>
  <c r="V42"/>
  <c r="V40"/>
  <c r="V38"/>
  <c r="V36"/>
  <c r="V34"/>
  <c r="V32"/>
  <c r="U30"/>
  <c r="V30" s="1"/>
  <c r="U26"/>
  <c r="V26" s="1"/>
  <c r="U24"/>
  <c r="V24" s="1"/>
  <c r="V22"/>
  <c r="V20"/>
  <c r="U18"/>
  <c r="V18" s="1"/>
  <c r="U16"/>
  <c r="V16" s="1"/>
  <c r="U14"/>
  <c r="V14" s="1"/>
  <c r="U12"/>
  <c r="V12" s="1"/>
  <c r="U10"/>
  <c r="V10" s="1"/>
  <c r="V28"/>
  <c r="V15"/>
</calcChain>
</file>

<file path=xl/sharedStrings.xml><?xml version="1.0" encoding="utf-8"?>
<sst xmlns="http://schemas.openxmlformats.org/spreadsheetml/2006/main" count="1015" uniqueCount="446">
  <si>
    <t>PROCESO</t>
  </si>
  <si>
    <t>META PLAN DE DESARROLLO DISTRITAL</t>
  </si>
  <si>
    <t>META PLAN DE ACCIÓN
2017</t>
  </si>
  <si>
    <t xml:space="preserve">ACTIVIDAD </t>
  </si>
  <si>
    <t>RESPONSABLE</t>
  </si>
  <si>
    <t>PONDERADO %</t>
  </si>
  <si>
    <t>META ANUAL</t>
  </si>
  <si>
    <t>ÁREA</t>
  </si>
  <si>
    <t>IDEP</t>
  </si>
  <si>
    <t>TIPO DE META</t>
  </si>
  <si>
    <t>UNIDAD DE MEDIDA</t>
  </si>
  <si>
    <t>CANTIDAD</t>
  </si>
  <si>
    <t>1. DIVULGACIÓN Y COMUNICACIÓN</t>
  </si>
  <si>
    <t>1 Sistema de seguimiento a la política educativa distrital en los contextos escolares ajustado e implementado</t>
  </si>
  <si>
    <t xml:space="preserve">Desarrollar 1 estrategia de comunicación, socialización y divulgación  </t>
  </si>
  <si>
    <t>Ejecutar proyectos Editoriales. Componente 1</t>
  </si>
  <si>
    <t>Profesional especializado 222-05</t>
  </si>
  <si>
    <t>Constante</t>
  </si>
  <si>
    <t>Publicaciones</t>
  </si>
  <si>
    <t>Desarrollar 1 estrategia de Comunicación, socialización y divulgación</t>
  </si>
  <si>
    <t>Realizar actividades de socialización y divulgación:Componente 1</t>
  </si>
  <si>
    <t>Subdirectora Académica</t>
  </si>
  <si>
    <t>Nivel de Avance</t>
  </si>
  <si>
    <t>Realizar actividades de prensa: Componente 1</t>
  </si>
  <si>
    <t>3 Centros de Innovación que dinamizan las estrategias y procesos de la Red de Innovación del Maestro.</t>
  </si>
  <si>
    <t>Desarrollar 1 estrategia de comunicación, socialización y divulgación de la cualificación, investigación e innovación docente: Comunidades de saber y de práctica pedagógica</t>
  </si>
  <si>
    <t>Ejecutar proyectos editoriales componente 2</t>
  </si>
  <si>
    <t>Realizar actividades de socialización y  divulgación.Componente 2</t>
  </si>
  <si>
    <t>Realizar actividades de documentación  información y memoria institucional componente 2</t>
  </si>
  <si>
    <t>Realizar actividades de prensa Componente 2</t>
  </si>
  <si>
    <t xml:space="preserve">Realizar actividades de "Reconocimiento Docente" </t>
  </si>
  <si>
    <t>Profesional Universitario 219-01</t>
  </si>
  <si>
    <t>Sumatoria</t>
  </si>
  <si>
    <t>Sostener el 100% la implementación del Sistema Integrado de Gestión</t>
  </si>
  <si>
    <t xml:space="preserve">Sostenibilidad del SIG en el ámbito de los subsistemas de Calidad, Control Interno, Seguridad de la Información y Gestión Documental y Archivo  </t>
  </si>
  <si>
    <t>Subdirección Académica</t>
  </si>
  <si>
    <t>Matriz Plan de Mejoramiento</t>
  </si>
  <si>
    <t>2. DIRECCIÓN Y PLANEACIÓN</t>
  </si>
  <si>
    <t>Oficina Asesora de Planeación</t>
  </si>
  <si>
    <t xml:space="preserve">Consolidar y realizar seguimiento trimestral  del POA institucional </t>
  </si>
  <si>
    <t>POA</t>
  </si>
  <si>
    <t xml:space="preserve">Formulación del Anteproyecto de Presupuesto 2017 -Inversión </t>
  </si>
  <si>
    <t>Anteproyecto de Presupuesto aprobado</t>
  </si>
  <si>
    <t>Elaboración, actualización, ejecución y seguimiento al Plan de Adquisiciones</t>
  </si>
  <si>
    <t>Seguimientos en Comité Directivo</t>
  </si>
  <si>
    <t xml:space="preserve">Seguimiento y diligenciamiento mensual del PMR </t>
  </si>
  <si>
    <t>PMR</t>
  </si>
  <si>
    <t xml:space="preserve">Seguimiento al Plan de Acción </t>
  </si>
  <si>
    <t>Seguimiento y diligenciamiento trimestral de SEGPLAN</t>
  </si>
  <si>
    <t>SEGPLAN</t>
  </si>
  <si>
    <t>1</t>
  </si>
  <si>
    <t>Elaborar Informe de Gestión 2017</t>
  </si>
  <si>
    <t>Informe de Gestión Semestral</t>
  </si>
  <si>
    <t>3. MEJORAMIENTO INTEGRAL Y CONTINUO</t>
  </si>
  <si>
    <t>Consolidar trimestalmente matriz de indicadores</t>
  </si>
  <si>
    <t>Matriz de Indicadores</t>
  </si>
  <si>
    <t>Elaborar Balance Social 2017</t>
  </si>
  <si>
    <t>Balance Social</t>
  </si>
  <si>
    <t>Realizar sensibilizaciones sobre SIG, Autocontrol  y Administración del Riesgo</t>
  </si>
  <si>
    <t>Sensibilizaciones</t>
  </si>
  <si>
    <t xml:space="preserve">Revisar y actualizar los procesos misionales del IDEP </t>
  </si>
  <si>
    <t>Oficina Asesora de Planeación- Subdirección Académica</t>
  </si>
  <si>
    <t>Incremental</t>
  </si>
  <si>
    <t>Procesos actualizados</t>
  </si>
  <si>
    <t>Realizar ejercicio de referenciación competitiva</t>
  </si>
  <si>
    <t>Ejercicio de referenciación aplicado</t>
  </si>
  <si>
    <t xml:space="preserve">Realizar 3 estudios en Escuela currículo y pedagogía, educación y políticas públicas y cualificación docentes
</t>
  </si>
  <si>
    <t>Documento</t>
  </si>
  <si>
    <t>Estudio Educación y Polìticas Publicas: Abordaje de Maternidad y Paternidad</t>
  </si>
  <si>
    <t>Asesor 105-03</t>
  </si>
  <si>
    <t>Estudio Educación y Polìticas Publicas: Sistema de Monitoreo de los Estandares de Calidad en Educación inicial</t>
  </si>
  <si>
    <t>Realizar 3 estudios en Escuela Currículo y Pedagogía, Educación y Políticas Públicas y Cualificación Docente del componente de Cualificación, investigación e innovación docente: Comunidades de saber y de práctica pedagógica</t>
  </si>
  <si>
    <t>Estudio Escuela Curriculo y Pedagogía prácticas de evaluación componente 2</t>
  </si>
  <si>
    <t>Profesional especializado 222-06</t>
  </si>
  <si>
    <t>Estudio cualificación Docente: Transmedia Educativa</t>
  </si>
  <si>
    <t>Asesor 105-02</t>
  </si>
  <si>
    <t>Estudio cualificación Docente: Desarrollo de la estrategia del ser</t>
  </si>
  <si>
    <t>Profesional especializado 222-07</t>
  </si>
  <si>
    <t>Estudio Sistema de seguimiento a la política educativa distrital en los contextos escolares -Fase 2</t>
  </si>
  <si>
    <t>Diseño del Sistema de seguimiento a la política educativa distrital en los contextos escolares - Fase 2.</t>
  </si>
  <si>
    <t>Definicion metodologíca y conceptual del componente 1</t>
  </si>
  <si>
    <t>Diseño de la Estrategia de cualificación, investigación e innovación docente: comunidades de saber y de práctica pedagógica - Fase 2</t>
  </si>
  <si>
    <t>Definicion metodologíca y conceptual del componente 2</t>
  </si>
  <si>
    <t>Estudio de la  Estrategia de cualificación, investigación e innovación docente: comunidades de saber y de práctica pedagógica</t>
  </si>
  <si>
    <t>7. GESTIÓN DOCUMENTAL</t>
  </si>
  <si>
    <t>Realizar un diagnóstico documental</t>
  </si>
  <si>
    <t>Olga Lucia Bonilla - Profesional Especializado Gestión Documental</t>
  </si>
  <si>
    <t>Diagnóstico</t>
  </si>
  <si>
    <t xml:space="preserve">Ajustar del Programa de Gestión Documental - PGD </t>
  </si>
  <si>
    <t>Programa PGD</t>
  </si>
  <si>
    <t>Revisión y ajuste de dos (2) procedimientos existentes según  la norma técnica  NTD 001:2011</t>
  </si>
  <si>
    <t>Procedimientos ajustados</t>
  </si>
  <si>
    <t>Elaboración de las tablas de retención documental del IDEP con sus anexos</t>
  </si>
  <si>
    <t>Tablas de Retención elaboradas</t>
  </si>
  <si>
    <t>8. GESTIÓN CONTRACTUAL</t>
  </si>
  <si>
    <t>Atender el 100% de las solicitudes de contratación radicadas.</t>
  </si>
  <si>
    <t>Oficina Asesora Jurídica</t>
  </si>
  <si>
    <t>Demanda</t>
  </si>
  <si>
    <t>Minutas elaboradas</t>
  </si>
  <si>
    <t>Realizar Comités de Contratación.</t>
  </si>
  <si>
    <t>Comités realizados</t>
  </si>
  <si>
    <t>9. GESTIÓN JURIDICA</t>
  </si>
  <si>
    <t>Realizar Comités de Conciliación.</t>
  </si>
  <si>
    <t>Proyección y elaboración de respuestas a derechos de petición y requerimientos de Concejo y organismos de control.</t>
  </si>
  <si>
    <t>Respuesta a derechos de petición y solicitudes de información</t>
  </si>
  <si>
    <t>Contestación y sustanciación de procesos judiciales  (Activa - Pasiva).</t>
  </si>
  <si>
    <t>Respuesta a acciones de tutela / Actuaciones judiciales</t>
  </si>
  <si>
    <t>Revisar y ajustar el mapa de  usuarios y partes interesadas del IDEP</t>
  </si>
  <si>
    <t>Usuarios y partes interesadas definidas</t>
  </si>
  <si>
    <t xml:space="preserve">Elaborar la estrategía de racionalización del OPA "Postulación publicación(es) de un artículo en la Revista Educación y Ciudad o en el Magazín Aula Urbana)" </t>
  </si>
  <si>
    <t>Oficina Asesora de Planeación -Subdirección Académica</t>
  </si>
  <si>
    <t xml:space="preserve">Estrategia </t>
  </si>
  <si>
    <t>Consolidar los resultados de la encuesta de  medición de la satisfacción y la identificación de necesidades y expectativas de los usuarios y analizar la información para la toma de decisiones.</t>
  </si>
  <si>
    <t>Informe</t>
  </si>
  <si>
    <t>Revisar y ajustar  el portafolio de servicios del IDEP</t>
  </si>
  <si>
    <t>Portafolio ajustado</t>
  </si>
  <si>
    <t>Realizar el reporte de atención de las  PQRS que se generen en el Instituto</t>
  </si>
  <si>
    <t>Bethy Blanco Sandoval-Auxiliar Administrativo</t>
  </si>
  <si>
    <t>Reportes</t>
  </si>
  <si>
    <t>Revisar el proceso "Atención al Usuario"</t>
  </si>
  <si>
    <t xml:space="preserve">Subdirección Administrativa, Financiera y de Control Disciplinario - Subdirección Académica </t>
  </si>
  <si>
    <t>Proceso ajustado</t>
  </si>
  <si>
    <t>Verificar y actualizar requerimientos de  la  Matriz 1712 de 2014 "Ley de Transparencia y Acceso a la Información"</t>
  </si>
  <si>
    <t>Matriz 1712</t>
  </si>
  <si>
    <t>Subdirección Administrativa, Financiera y de Control Disciplinario</t>
  </si>
  <si>
    <t xml:space="preserve">Sostenibilidad del SIG en el ámbito de los subsistemas de la Gestión Ambiental, seguridad y salud en el trabajo, y la Responsabilidad Social </t>
  </si>
  <si>
    <t>Coordinar y ejecutar las adquisiciones  de bienes y servicios del rubro de funcionamiento y demás gastos asociados a  Servicios Generales</t>
  </si>
  <si>
    <t>Lilia Amparo Correa Moreno - Profesional universitario Servicios Generales</t>
  </si>
  <si>
    <t>Contratos</t>
  </si>
  <si>
    <t>Administrar los inventarios (Plan de inventario finalizado 2016 y plan de inventario 2017) y almacén según la normatividad vigente y aplicativos del Instituto.</t>
  </si>
  <si>
    <t xml:space="preserve">Plan de Inventarios </t>
  </si>
  <si>
    <t>Elaborar los diferentes informes a entes internos y externos que se requieran según el propósito del cargo.</t>
  </si>
  <si>
    <t>Informes</t>
  </si>
  <si>
    <t xml:space="preserve">Revisar el proceso "Gestión de Recursos Fisicos" </t>
  </si>
  <si>
    <t xml:space="preserve">Seguimiento del Plan Integrado de Gestión Ambiental - PIGA  vigencia 2017.
</t>
  </si>
  <si>
    <t>Mario Sergio García -Referente PIGA</t>
  </si>
  <si>
    <t>PIGA</t>
  </si>
  <si>
    <t xml:space="preserve">Seguimiento al Plan de Acción para el aprovechamiento de residuos - PAI- ante la Unidad Administrativa Especial de Servicios Públicos  vigencia 2017
</t>
  </si>
  <si>
    <t>PAI</t>
  </si>
  <si>
    <t>12.  GESTIÓN TECNOLÓGICA</t>
  </si>
  <si>
    <t>Finalizar el Diagnóstico del Subsistema de Seguridad de la Información</t>
  </si>
  <si>
    <t>Área de Sistemas - Oficina Asesora de Planeación</t>
  </si>
  <si>
    <t>Formular el plan de acción del Subsistema de Seguridad de la Información</t>
  </si>
  <si>
    <t>Plan de Acción</t>
  </si>
  <si>
    <t>Revisar el proceso "Gestión Tecnológica"</t>
  </si>
  <si>
    <t>Realizar acciones de sensibilización, socialización y control para promover el uso adecuado y permanente de los dispositivos para el control de acceso biometrico</t>
  </si>
  <si>
    <t>Acciones</t>
  </si>
  <si>
    <t>13. GESTIÓN DEL TALENTO HUMANO</t>
  </si>
  <si>
    <t>Planear, formular, ejecutar y evaluar el PIC  de la vigencia 2017</t>
  </si>
  <si>
    <t>Nelba Faride Beltran  -Profesional Universitario Talento Humano</t>
  </si>
  <si>
    <t>PIC</t>
  </si>
  <si>
    <t>Planear, formular, ejecutar y evaluar el Plan de Bienestar e Incentivos 2017</t>
  </si>
  <si>
    <t>Plan de Bienestar</t>
  </si>
  <si>
    <t xml:space="preserve">Elaborar  e implementar  Programa de Seguridad y Salud en el trabajo </t>
  </si>
  <si>
    <t>Mario Sergio García -Referente SGSST</t>
  </si>
  <si>
    <t xml:space="preserve">Programa de Seguridad y Salud en el Trabajo </t>
  </si>
  <si>
    <t>Cumplir con el Plan de Inducción y reinducción</t>
  </si>
  <si>
    <t>Jornada Reinducción</t>
  </si>
  <si>
    <t xml:space="preserve">Realizar todas las actividades del procedimiento de liquidación de la nómina y parafiscales </t>
  </si>
  <si>
    <t>Nómina mensual</t>
  </si>
  <si>
    <t>Coordinar  el procedimiento de Evaluación del desempeño de funcionarios de carrera y en periodo de prueba</t>
  </si>
  <si>
    <t>Evaluación del Desempeño</t>
  </si>
  <si>
    <t>Gestionar  los requerimientos de recurso humano Bonos Pensionales, Certificaciones, informes interno y externos, Manuales de Funciones.</t>
  </si>
  <si>
    <t>Requerimientos</t>
  </si>
  <si>
    <t>Revisar el proceso "Gestión del Talento Humano"</t>
  </si>
  <si>
    <t>14. GESTIÓN FINANCIERA</t>
  </si>
  <si>
    <t>Administrar la ejecución presupuestal por medio del seguimiento, control y registro del (CDP, RP y Giro), al igual que las medidas de contingencia necesarias para garantizar la oportuna prestación de los servicios.</t>
  </si>
  <si>
    <t>Paulo Leguizamon Vargas - Profesional Especializado Presupuesto</t>
  </si>
  <si>
    <t>CDP / RP / Giros Presupuestales / Traslados Presupuestales.</t>
  </si>
  <si>
    <t>Reporte a internos y externos de  la programación, ejecución y cierre presupuestal.</t>
  </si>
  <si>
    <t>Coordinar el cierre presupuestal de la vigencia con las áreas tesoral, contable, supervisores de contratos y dependencias responsables de la información presupuestal.</t>
  </si>
  <si>
    <t>Proceso cierre presupuestal</t>
  </si>
  <si>
    <t>Coordinar actividades relacionadas con anteproyecto vigencia 2017</t>
  </si>
  <si>
    <t>Anteproyecto de Presupuesto</t>
  </si>
  <si>
    <t>Apoyo y consolidación en la elaboración del PAC anual y consolidación de la reprogramación del  PAC mensual, de acuerdo a la necesidades de los supervisores, realizando en el sistema SISPAC los respectivos ajustes.</t>
  </si>
  <si>
    <t>Juan Francisco Salcedo - Profesional EspecializadoTesorería</t>
  </si>
  <si>
    <t>PAC</t>
  </si>
  <si>
    <t>Pagos nómina, proveedores y  contratistas</t>
  </si>
  <si>
    <t>Ordenes de Pago</t>
  </si>
  <si>
    <t>Realizar  conciliaciones bancarias y conciliaciones de ingresos y de gastos.</t>
  </si>
  <si>
    <t>Conciliaciones</t>
  </si>
  <si>
    <t>Presentar informe indicadores financieros.</t>
  </si>
  <si>
    <t xml:space="preserve">Oswaldo Gómez Lozano - Profesional Especializado Contabilidad </t>
  </si>
  <si>
    <t>Coordinar y apoyar las acciones del Comité de seguimiento y control financiero y de normalización de cartera.</t>
  </si>
  <si>
    <t>Actas</t>
  </si>
  <si>
    <t>Preparar, analizar, validar y presentar los Estados Contables trimestrales de la entidad, en cumplimiento de los lineamientos de la Contaduría General de la Nación y demás entes de vigilancia y control.</t>
  </si>
  <si>
    <t>Informes o Estados Contables</t>
  </si>
  <si>
    <t>Elaborar y presentar para pago al Área de Tesorería las declaraciones tributarias, atendiendo la normatividad y calendarios establecidos por las Administraciones de Impuestos, Nacional y Distrital.</t>
  </si>
  <si>
    <t>Declaraciones Tributarias</t>
  </si>
  <si>
    <t>Ejecutar las actividades de la vigencia 2017 del plan de acción para la implementación del nuevo marco normativo contable (NIIF) en el IDEP</t>
  </si>
  <si>
    <t xml:space="preserve">Plan de Acción </t>
  </si>
  <si>
    <t>Carlos German Plazas Bonilla-Subdirector Administrativo, Financiero y de Control Disciplinario</t>
  </si>
  <si>
    <t>Revisar el  proceso "Gestión Financiera"</t>
  </si>
  <si>
    <t>Reporte de información tributaria exógena</t>
  </si>
  <si>
    <t>Realizar el seguimiento y  conciliación de la informacion financiera entre áreas</t>
  </si>
  <si>
    <t>Abdonina Guevara Rodriguez -Técnico Operativo</t>
  </si>
  <si>
    <t>Reportes a través de correo electronico</t>
  </si>
  <si>
    <t>15. CONTROL INTERNO DISCIPLINARIO</t>
  </si>
  <si>
    <t xml:space="preserve">Elaborar y ejecutar el plan de acción del proceso "Control Interno Disciplinario" </t>
  </si>
  <si>
    <t>Plan de Acción Proceso</t>
  </si>
  <si>
    <t>Ejecutar  las actividades derivadas de los ejercicios de Auditoría interna a los procesos, programadas para cada periodo por la OCI.</t>
  </si>
  <si>
    <t>Diana Karina Ruiz Perilla - Jefe Oficina de Control Interno</t>
  </si>
  <si>
    <t>Porcentaje</t>
  </si>
  <si>
    <t>Ejecutar  las actividades derivadas de los ejercicios de Auditoría especiales o eventuales, programadas para cada periodo por la OCI.</t>
  </si>
  <si>
    <t>Realizar las actividades del rol de asesoría y acompañamiento y el rol  relación con entes externos solicitadas a la OCI.</t>
  </si>
  <si>
    <t>Emitir y presentar los Informes a Entes de Control de acuerdo a los lineamientos normativos y legales vigentes.</t>
  </si>
  <si>
    <t>Realizar las actividades encaminadas al seguimiento de la administración de riesgos del IDEP y al fortalecimiento de la cultura del autocontrol.</t>
  </si>
  <si>
    <t>Realizar el seguimiento a los Planes de Mejoramiento de la entidad (por procesos y derivado de la Auditoría de Regularidad).</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</si>
  <si>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</si>
  <si>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</si>
  <si>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</si>
  <si>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</si>
  <si>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</si>
  <si>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</si>
  <si>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</si>
  <si>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</si>
  <si>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</si>
  <si>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PRIMER TRIMESTRE</t>
  </si>
  <si>
    <t>SEGUNDO TRIMESTRE</t>
  </si>
  <si>
    <t>TERCER TRIMESTRE</t>
  </si>
  <si>
    <t>CUARTO TRIMESTRE</t>
  </si>
  <si>
    <t>DEMANDA PRESENTADA EN EL AÑO</t>
  </si>
  <si>
    <t>Cumplir con los Lineamientos establecidos para la sostenibilidad del SIG.</t>
  </si>
  <si>
    <t>INSTITUTO PARA LA INVESTIGACIÓN EDUCATIVA Y EL DESARROLLO PEDAGÓGICO -IDEP</t>
  </si>
  <si>
    <t xml:space="preserve">FORMATO PLAN OPERATIVO ANUAL (POA) </t>
  </si>
  <si>
    <t>FT-DIP-02-08</t>
  </si>
  <si>
    <t>Versión: 3</t>
  </si>
  <si>
    <t>Fecha de Aprobación: 04/04/2016</t>
  </si>
  <si>
    <t>Pagina _de _</t>
  </si>
  <si>
    <t>Realizar seguimiento al plan de mejoramiento del  proceso "Divulgación y Comunicación"</t>
  </si>
  <si>
    <t xml:space="preserve">Realizar seguimiento al plan de mejoramiento del proceso MIC </t>
  </si>
  <si>
    <t>Estudio Escuela Currículo y Pedagogía: Monitoreo y seguimiento a las experiencias escolares asociadas a la línea estratégica del Plan Sectorial de Educación “Equipo por la Educación para el reencuentro, la Reconciliación y la Paz”</t>
  </si>
  <si>
    <t>Realizar seguimiento al plan de mejoramiento del  proceso "Estudios"</t>
  </si>
  <si>
    <t>Realizar seguimiento al plan de mejoramiento del proceso "Gestión Documental"</t>
  </si>
  <si>
    <t>Realizar seguimiento al plan de mejoramiento del proceso "Gestión Contractual"</t>
  </si>
  <si>
    <t>Realizar seguimiento al plan de mejoramiento  del Proceso "GestIón de Recursos Fisicos"</t>
  </si>
  <si>
    <t>Realizar seguimiento al plan de mejoramiento del proceso "Gestión Tecnólogica"</t>
  </si>
  <si>
    <t>Realizar seguimiento al plan de mejoramiento del proceso "Gestión del Talento Humano"</t>
  </si>
  <si>
    <t>Realizar seguimiento al plan de mejoramiento del proceso "Gestión Financiera"</t>
  </si>
  <si>
    <t>Realizar seguimiento al  plan de mejoramiento del proceso DIP</t>
  </si>
  <si>
    <t>10. ATENCIÓN AL CIUDADANO</t>
  </si>
  <si>
    <t>4. INVESTIGACIÓN Y DESARROLLO PEDAGÓGICO</t>
  </si>
  <si>
    <t>11. GESTIÓN DE RECURSOS FÍSICOS Y AMBIENTAL</t>
  </si>
  <si>
    <t>16. EVALUACIÓN Y CONTROL</t>
  </si>
  <si>
    <t>Realizar seguimiento al  plan de mejoramiento del  proceso "Investigación y Desarrollo Pedagógico"</t>
  </si>
  <si>
    <t>http://www.idep.edu.co/?q=content/indicadores-de-gesti%C3%B3n</t>
  </si>
  <si>
    <t>http://www.idep.edu.co/?q=content/idp-04-proceso-de-investigaci%C3%B3n-y-desarrollo-pedag%C3%B3gico</t>
  </si>
  <si>
    <t>Plan de Acción MIC
Ruta:
P:\1_INFORMACION_SIG\120_42_100_Plan_Gerencial_SIG\3.2017\Plan_implementacion_o_gerencial_SIG_2017</t>
  </si>
  <si>
    <t xml:space="preserve">Se realizó y envío Alerta Informativa por correo electrónico el 28 de Septiembre, solicitando el seguimiento a los indicadores de los 14 procesos de la Entidad. Plazo de entrega del seguimiento 10 de ctubre  </t>
  </si>
  <si>
    <t>Se prepararon, programaron y realizaron siete (7) Talleres de Administración de Riesgos para toda la entidad en el mes de agosto de 2017, como parte de las sensibilizaciones y capacitaciones en los componentes del Sistema Integrado de Gestión - SIG.</t>
  </si>
  <si>
    <t>Periodicamente se realiza seguimiento al Plan de Acción MIC, el cual tiene un avance del 91,8% y un cumplimiento en actividades del 80%</t>
  </si>
  <si>
    <t xml:space="preserve">El ejercicio se realizó referenciando un proceso al interior de la entidad (Seguimiento al plan de mejoramiento por procesos),  el cual consistió en la implementación de herramientas de colaboración como Google Drive para utilizarla en el seguimiento al Mapa de Riesgos de la entidad, de tal manera que disminuya la dificultad en el reporte de los seguimientos, controlar los tiempos y evitar múltiples versiones de documentos. El ejercicio de referenciación se implementó el día 28 de Septiembre de 2017. </t>
  </si>
  <si>
    <r>
      <rPr>
        <sz val="8"/>
        <rFont val="Arial"/>
        <family val="2"/>
      </rPr>
      <t>Enlace para el Mapa de Riesgos  en Google Drive:</t>
    </r>
    <r>
      <rPr>
        <u/>
        <sz val="8"/>
        <color theme="10"/>
        <rFont val="Arial"/>
        <family val="2"/>
      </rPr>
      <t xml:space="preserve">
https://docs.google.com/spreadsheets/d/1EZPPTSd4qX66OVO-Hx1-zKT6MhffkVAasEnZOnyGTq8/edit#gid=894232734</t>
    </r>
  </si>
  <si>
    <t>Contratos suscritos y celebrados por la entidad los cuales se encuentran publicados en el SECOP I y SECOP II</t>
  </si>
  <si>
    <r>
      <t xml:space="preserve">En el tercer trimestre del año 2017, la Oficina Asesora Jurídica atendio en totalidad </t>
    </r>
    <r>
      <rPr>
        <b/>
        <sz val="8"/>
        <rFont val="Arial"/>
        <family val="2"/>
      </rPr>
      <t>15</t>
    </r>
    <r>
      <rPr>
        <sz val="8"/>
        <rFont val="Arial"/>
        <family val="2"/>
      </rPr>
      <t xml:space="preserve"> solicitudes de contratación, cumpliendo así con todos los requerimientos solicitados por las demás dependencias de la entidad.</t>
    </r>
  </si>
  <si>
    <t>Actas del Comité de Contratación</t>
  </si>
  <si>
    <t xml:space="preserve">Plan de Mejoramiento por procesos - Seguimiento realizado </t>
  </si>
  <si>
    <t>Actas del Comité de Conciliación</t>
  </si>
  <si>
    <t>Respuestas a los derechos de petición radicadas en el Sistema Administrativo y Financiero - SIAFI.</t>
  </si>
  <si>
    <r>
      <t xml:space="preserve">En el tercer trimestre del año 2017, la Oficina Asesora Jurídica dió respuesta a </t>
    </r>
    <r>
      <rPr>
        <b/>
        <sz val="8"/>
        <rFont val="Arial"/>
        <family val="2"/>
      </rPr>
      <t>40</t>
    </r>
    <r>
      <rPr>
        <sz val="8"/>
        <rFont val="Arial"/>
        <family val="2"/>
      </rPr>
      <t xml:space="preserve"> derechos de petición, atendiendo así  todas las solicitudes de información allegadas.</t>
    </r>
  </si>
  <si>
    <t xml:space="preserve">
Página web de la entidad - Link de transparencia y acceso a la información
</t>
  </si>
  <si>
    <r>
      <t xml:space="preserve">En el tercer trimestre del año 2017, la Oficina Asesora Jurídica celebró 3 comités de contratación, uno cada mes, cumpliendo con el cronograma establecido asi:
</t>
    </r>
    <r>
      <rPr>
        <b/>
        <sz val="8"/>
        <rFont val="Arial"/>
        <family val="2"/>
      </rPr>
      <t>Julio:</t>
    </r>
    <r>
      <rPr>
        <sz val="8"/>
        <rFont val="Arial"/>
        <family val="2"/>
      </rPr>
      <t xml:space="preserve"> Acta No. 08 de fecha 10 de julio de 2017.
</t>
    </r>
    <r>
      <rPr>
        <b/>
        <sz val="8"/>
        <rFont val="Arial"/>
        <family val="2"/>
      </rPr>
      <t>Agosto:</t>
    </r>
    <r>
      <rPr>
        <sz val="8"/>
        <rFont val="Arial"/>
        <family val="2"/>
      </rPr>
      <t xml:space="preserve"> Acta No. 09  de fecha 04 de agosto de 2017.
</t>
    </r>
    <r>
      <rPr>
        <b/>
        <sz val="8"/>
        <rFont val="Arial"/>
        <family val="2"/>
      </rPr>
      <t>Septiembre:</t>
    </r>
    <r>
      <rPr>
        <sz val="8"/>
        <rFont val="Arial"/>
        <family val="2"/>
      </rPr>
      <t xml:space="preserve"> Acta No. 10 de fecha</t>
    </r>
    <r>
      <rPr>
        <b/>
        <sz val="8"/>
        <rFont val="Arial"/>
        <family val="2"/>
      </rPr>
      <t xml:space="preserve"> </t>
    </r>
    <r>
      <rPr>
        <sz val="8"/>
        <rFont val="Arial"/>
        <family val="2"/>
      </rPr>
      <t>28 de septiembre de 2017.</t>
    </r>
  </si>
  <si>
    <r>
      <t xml:space="preserve">En el segundo trimestre del año 2017, la Oficina Asesora Jurídica celebró 6 comités de contratación, dos (2) cada mes, cumpliendo con el cronograma establecido asi:
</t>
    </r>
    <r>
      <rPr>
        <b/>
        <sz val="8"/>
        <rFont val="Arial"/>
        <family val="2"/>
      </rPr>
      <t>Julio:</t>
    </r>
    <r>
      <rPr>
        <sz val="8"/>
        <rFont val="Arial"/>
        <family val="2"/>
      </rPr>
      <t xml:space="preserve"> Acta No. 12 del 10 de julio de 2017 y Acta No. 13 del  27 de julio de 2017. 
</t>
    </r>
    <r>
      <rPr>
        <b/>
        <sz val="8"/>
        <rFont val="Arial"/>
        <family val="2"/>
      </rPr>
      <t xml:space="preserve">Agosto: </t>
    </r>
    <r>
      <rPr>
        <sz val="8"/>
        <rFont val="Arial"/>
        <family val="2"/>
      </rPr>
      <t xml:space="preserve">Acta No. 14 del  04 de agosto de 2017 y Acta No. 15 del 29 de agosto de 2017.
</t>
    </r>
    <r>
      <rPr>
        <b/>
        <sz val="8"/>
        <rFont val="Arial"/>
        <family val="2"/>
      </rPr>
      <t xml:space="preserve">Septiembre: </t>
    </r>
    <r>
      <rPr>
        <sz val="8"/>
        <rFont val="Arial"/>
        <family val="2"/>
      </rPr>
      <t>Acta No.16 del 11 de septiembre de 2017  y Acta No. 17 del 28 de septiembre de 2017.</t>
    </r>
  </si>
  <si>
    <r>
      <t>1.</t>
    </r>
    <r>
      <rPr>
        <i/>
        <sz val="8"/>
        <rFont val="Arial"/>
        <family val="2"/>
      </rPr>
      <t xml:space="preserve"> </t>
    </r>
    <r>
      <rPr>
        <sz val="8"/>
        <rFont val="Arial"/>
        <family val="2"/>
      </rPr>
      <t xml:space="preserve"> En el proceso adelantado contra Maria Magdalenda Morales Sarmineto, se realizó seguimiento semanal al proceso, y como actuación se presentó solicitud al Juzgado para dar impulso al oficio presentado por el Citibank, en el sentido de aclaración del titular de la cuenta para dirigir el embargo, el Juzgado elaboró el oficio No. 10477 en donde aclara al banco que de acuerdo a las dos (2) solicitudes de embargo y retención de dineros, es la misma persona solo que se había cambiado su nombre tal como lo soporta la certificación expedida por la registradora, el día 11 de septiembre de 2017, se envió el oficio al banco en espera de respuesta por parte de la Entidad Financiera.</t>
    </r>
    <r>
      <rPr>
        <i/>
        <sz val="8"/>
        <rFont val="Arial"/>
        <family val="2"/>
      </rPr>
      <t xml:space="preserve">
</t>
    </r>
    <r>
      <rPr>
        <sz val="8"/>
        <rFont val="Arial"/>
        <family val="2"/>
      </rPr>
      <t xml:space="preserve">2. El dia 12 de julio de 2017 se procedió a contestar la demanda de nulidad simple, interpuesta por el señor Pedro Emilio Rodríguez Velandía en contra de la CNSC y OTROS. Ref. Expediente No. 110010325000. A   la fecha se encuentra pendiente sobre la decisión de la medida de suspensión provisional y de la contestación de la demanda. Es de anotar que semanalmente se han revisado los estados y se ha hecho monitoreo  al resultado de la medida preliminar como al resto del proceso.
3. Tutela No 2017-089. Accionante:   ALEXANDRA MENDOZA QUINTERO – Representante Legal IT SELLCON SEGURIDAD CONSULTORÍA SOLUCIONES S.A.S. Juzgado 31 Penal Municipal de Bogotá. Se dió respuesta a la tutela el 22 de agosto de 2017 y teniendo en cuenta los argumentos de hecho y de derecho como fundamentos de la defensa, el Juzgado profiere fallo el 30 de agosto de 2017 en el que  declara improcedente la acción de tutela y como consecuencia no acepta la petición de la Tutelante ni la medida provisional. Se informa que el proceso se encuentra radicado actualizado y terminado en el SIPROJWEB para su consulta.
4. Demanda de Reparación Directa, interpuesta por parte de la ETB E.S.P. en contra del IDEP. . Expediente No. 11001 – 3343 – 2017 – 00096 – 00.  El día 31 de agosto de 2017, fue notificada la demanda al IDEP por parte del Juzgado 61 Administrativo del Bogotá, en donde la ETB E.S.P solicita que se declare patrimonial y administrativamente responsable al IDEP por falta de pago con relación al servicio prestado durante el 1 de marzo y el 15 de junio de 2015, por valor de ($6.986.854). Así mismo, solicitó la conciliación judicial teniendo en cuenta los comités de conciliación por parte de las dos (2) entidades en donde se aprobó la misma. A la fecha se encuentra en término del traslado de la demanda para dar contestación, de la misma manera se solicitaron los lineamientos frente a la conicliación por hechos cumplidos al tema por parte de laa la Secretaría Jurídica, y fueron remitidos a la Dra. GLORIA EDITH MARTÍNEZ SIERRA, Directora Técnica de la Dirección Distrital de Política e Informática Jurídica, quien dio respuesta a la solicitud, dando lineamientos. Se informa que el proceso se encuentra radicado y actualizado en el SIPROJWEB para su consulta.
</t>
    </r>
    <r>
      <rPr>
        <i/>
        <sz val="8"/>
        <rFont val="Arial"/>
        <family val="2"/>
      </rPr>
      <t xml:space="preserve">
</t>
    </r>
  </si>
  <si>
    <t>Copia del expediente del proceso
Actas del comité de conciliación</t>
  </si>
  <si>
    <t>Programa de Auditorías de la Vigencia 2017, Informes de Auditorías y actividades de Evaluación Independiente Expedientes de gestión de la Oficina de Control Interno y expediente digital en carpeta compartida de la OCI.</t>
  </si>
  <si>
    <t>Expedientes de gestión de la Oficina de Control Interno y expediente digital en carpeta compartida de la OCI.</t>
  </si>
  <si>
    <r>
      <t xml:space="preserve">Se realizaron las siguientes actividades en el marco del seguimiento de la administración de riesgos del IDEP y al fortalecimiento de la cultura de autocontrol:
</t>
    </r>
    <r>
      <rPr>
        <b/>
        <sz val="8"/>
        <rFont val="Arial"/>
        <family val="2"/>
      </rPr>
      <t xml:space="preserve">1. </t>
    </r>
    <r>
      <rPr>
        <sz val="8"/>
        <rFont val="Arial"/>
        <family val="2"/>
      </rPr>
      <t>Emisión de Alertas Informativas:
Alerta Inf. 23: 04/07/2017, Alerta Inf. 24: 05/04/2017, Alerta Inf. 25: 17/07/2017</t>
    </r>
    <r>
      <rPr>
        <sz val="8"/>
        <color rgb="FFFF0000"/>
        <rFont val="Arial"/>
        <family val="2"/>
      </rPr>
      <t>,</t>
    </r>
    <r>
      <rPr>
        <sz val="8"/>
        <rFont val="Arial"/>
        <family val="2"/>
      </rPr>
      <t xml:space="preserve"> Alerta Inf. 26: 26/07/2017, Alerta Inf. 27: 08/08/2017, Alerta Inf. 28: 09/08/2017, Alerta Inf. 29: 14/08/2017,</t>
    </r>
    <r>
      <rPr>
        <sz val="8"/>
        <color rgb="FFFF0000"/>
        <rFont val="Arial"/>
        <family val="2"/>
      </rPr>
      <t xml:space="preserve"> </t>
    </r>
    <r>
      <rPr>
        <sz val="8"/>
        <rFont val="Arial"/>
        <family val="2"/>
      </rPr>
      <t>Alerta Inf. 30: 18/08/2017, Alerta Inf. 32: 14/09/2017,</t>
    </r>
    <r>
      <rPr>
        <sz val="8"/>
        <color rgb="FFFF0000"/>
        <rFont val="Arial"/>
        <family val="2"/>
      </rPr>
      <t xml:space="preserve"> </t>
    </r>
    <r>
      <rPr>
        <sz val="8"/>
        <rFont val="Arial"/>
        <family val="2"/>
      </rPr>
      <t xml:space="preserve">Alerta Inf. 33: 18/09/2017, Alerta Inf. 34: 27/09/2017, Alerta Inf. 35: 29/09/2017 </t>
    </r>
    <r>
      <rPr>
        <b/>
        <sz val="8"/>
        <rFont val="Arial"/>
        <family val="2"/>
      </rPr>
      <t>(12)</t>
    </r>
    <r>
      <rPr>
        <sz val="8"/>
        <rFont val="Arial"/>
        <family val="2"/>
      </rPr>
      <t xml:space="preserve">
</t>
    </r>
    <r>
      <rPr>
        <b/>
        <sz val="8"/>
        <rFont val="Arial"/>
        <family val="2"/>
      </rPr>
      <t>2.</t>
    </r>
    <r>
      <rPr>
        <sz val="8"/>
        <rFont val="Arial"/>
        <family val="2"/>
      </rPr>
      <t xml:space="preserve"> Seguimiento Mapa de Riesgos de Corrupción con corte al 31 de Agosto de 2017.
</t>
    </r>
    <r>
      <rPr>
        <b/>
        <sz val="8"/>
        <rFont val="Arial"/>
        <family val="2"/>
      </rPr>
      <t>3.</t>
    </r>
    <r>
      <rPr>
        <sz val="8"/>
        <rFont val="Arial"/>
        <family val="2"/>
      </rPr>
      <t xml:space="preserve"> Seguimiento al Plan Anticorrupción y de Atención al Ciudadano con corte al 31 de Agosto de 2017.
</t>
    </r>
    <r>
      <rPr>
        <b/>
        <sz val="8"/>
        <rFont val="Arial"/>
        <family val="2"/>
      </rPr>
      <t xml:space="preserve">4. </t>
    </r>
    <r>
      <rPr>
        <sz val="8"/>
        <rFont val="Arial"/>
        <family val="2"/>
      </rPr>
      <t xml:space="preserve">Seguimiento al Mapa de Riesgos por procesos en el marco del Programa Anual de Auditorías vigencia 2017, Proceso Auditados: Gestión del Taleto Humano, Gestión Jurídica (2)
</t>
    </r>
    <r>
      <rPr>
        <b/>
        <sz val="8"/>
        <rFont val="Arial"/>
        <family val="2"/>
      </rPr>
      <t>5.</t>
    </r>
    <r>
      <rPr>
        <sz val="8"/>
        <color rgb="FFFF0000"/>
        <rFont val="Arial"/>
        <family val="2"/>
      </rPr>
      <t xml:space="preserve"> </t>
    </r>
    <r>
      <rPr>
        <sz val="8"/>
        <rFont val="Arial"/>
        <family val="2"/>
      </rPr>
      <t>Apoyo y gestión  en la suscripción por funcionario del compromiso de "Integridad y Transparencia" liderado por la Secretaría de Transparencia de la Presidencia de la República, emitido a través de Alerta Informativa OCI No. 29-2017.</t>
    </r>
    <r>
      <rPr>
        <sz val="8"/>
        <color rgb="FFFF0000"/>
        <rFont val="Arial"/>
        <family val="2"/>
      </rPr>
      <t xml:space="preserve">
</t>
    </r>
    <r>
      <rPr>
        <b/>
        <sz val="8"/>
        <rFont val="Arial"/>
        <family val="2"/>
      </rPr>
      <t>6.</t>
    </r>
    <r>
      <rPr>
        <sz val="8"/>
        <rFont val="Arial"/>
        <family val="2"/>
      </rPr>
      <t xml:space="preserve"> Emisión de documento de reflexión en el Día Nacional de la Lucha contra la corrupción. Emitido bajo Alerta Informativa OCI No. 30-2017
</t>
    </r>
    <r>
      <rPr>
        <b/>
        <sz val="8"/>
        <rFont val="Arial"/>
        <family val="2"/>
      </rPr>
      <t>7.</t>
    </r>
    <r>
      <rPr>
        <sz val="8"/>
        <rFont val="Arial"/>
        <family val="2"/>
      </rPr>
      <t xml:space="preserve"> En el marco del Plan de Gestión ética se gestionó y acompañó la suscripción del Compromiso de Integridad y transparencia de todos los funcionarios y contratistas del IDEP, donde se desarrollaron acciones para la pieza comunicativa entregada posteriormente a la Oficina Asesora Jurídica para la actividad de suscripción y sensibilización de los valores de Probidad y Solidaridad.
</t>
    </r>
    <r>
      <rPr>
        <b/>
        <sz val="8"/>
        <rFont val="Arial"/>
        <family val="2"/>
      </rPr>
      <t>TOTAL: (19)</t>
    </r>
  </si>
  <si>
    <t>Expedientes de gestión de la Oficina de Control Interno, y expediente digital en carpeta compartida de la OCI.</t>
  </si>
  <si>
    <r>
      <t xml:space="preserve">Se desarrollaron las siguientes actividades en el Marco del Programa de Auditorías vigencia 2017, relacionadas con las auditorías internas a los procesos:
</t>
    </r>
    <r>
      <rPr>
        <b/>
        <sz val="8"/>
        <rFont val="Arial"/>
        <family val="2"/>
      </rPr>
      <t>1.</t>
    </r>
    <r>
      <rPr>
        <sz val="8"/>
        <rFont val="Arial"/>
        <family val="2"/>
      </rPr>
      <t xml:space="preserve"> Desarrollo y entrega del Informe Final de la Auditoría del Proceso de Gestión Financiera. 18/07/2017.
</t>
    </r>
    <r>
      <rPr>
        <b/>
        <sz val="8"/>
        <rFont val="Arial"/>
        <family val="2"/>
      </rPr>
      <t>2.</t>
    </r>
    <r>
      <rPr>
        <sz val="8"/>
        <rFont val="Arial"/>
        <family val="2"/>
      </rPr>
      <t xml:space="preserve"> Desarrollo y entrega del Informe Preliminar de la Auditoría del Proceso de Gestión de Recursos Físicos. 28/07/2017.
</t>
    </r>
    <r>
      <rPr>
        <b/>
        <sz val="8"/>
        <rFont val="Arial"/>
        <family val="2"/>
      </rPr>
      <t xml:space="preserve">3. </t>
    </r>
    <r>
      <rPr>
        <sz val="8"/>
        <rFont val="Arial"/>
        <family val="2"/>
      </rPr>
      <t xml:space="preserve">Desarrolo y entrega del Informe Final de la Auditoría del Proceso de Gestión de Recursos Físicos. 04/08/2017.
</t>
    </r>
    <r>
      <rPr>
        <b/>
        <sz val="8"/>
        <rFont val="Arial"/>
        <family val="2"/>
      </rPr>
      <t>4.</t>
    </r>
    <r>
      <rPr>
        <sz val="8"/>
        <rFont val="Arial"/>
        <family val="2"/>
      </rPr>
      <t xml:space="preserve"> Desarrollo y entrega del Informe Preliminar de la Auditoría del Proceso de Gestión del Talento Humano. 20/09/2017.
</t>
    </r>
    <r>
      <rPr>
        <b/>
        <sz val="8"/>
        <rFont val="Arial"/>
        <family val="2"/>
      </rPr>
      <t xml:space="preserve">5. </t>
    </r>
    <r>
      <rPr>
        <sz val="8"/>
        <rFont val="Arial"/>
        <family val="2"/>
      </rPr>
      <t xml:space="preserve">Desarrollo y entrega del Informe Final de la Auditoría del Proceso de Gestión del Talento Humano (Respuesta a observaciones del líder del proceso frente a informe preliminar). 28/09/2017.
</t>
    </r>
    <r>
      <rPr>
        <b/>
        <sz val="8"/>
        <rFont val="Arial"/>
        <family val="2"/>
      </rPr>
      <t xml:space="preserve">6. </t>
    </r>
    <r>
      <rPr>
        <sz val="8"/>
        <rFont val="Arial"/>
        <family val="2"/>
      </rPr>
      <t xml:space="preserve">Apertura de la Auditoría del Proceso de Atención al Ciudadano. 13/09/2017.
</t>
    </r>
    <r>
      <rPr>
        <b/>
        <sz val="8"/>
        <rFont val="Arial"/>
        <family val="2"/>
      </rPr>
      <t xml:space="preserve">7. </t>
    </r>
    <r>
      <rPr>
        <sz val="8"/>
        <rFont val="Arial"/>
        <family val="2"/>
      </rPr>
      <t xml:space="preserve">Desarrollo de la Auditoría del Proceso de Atención al Ciudadano. Septiembre 2017
</t>
    </r>
    <r>
      <rPr>
        <b/>
        <sz val="8"/>
        <rFont val="Arial"/>
        <family val="2"/>
      </rPr>
      <t xml:space="preserve">8. </t>
    </r>
    <r>
      <rPr>
        <sz val="8"/>
        <rFont val="Arial"/>
        <family val="2"/>
      </rPr>
      <t xml:space="preserve">Apertura de la Auditoría del Proceso de Gestión Jurídica. 08/09/2017.
</t>
    </r>
    <r>
      <rPr>
        <b/>
        <sz val="8"/>
        <rFont val="Arial"/>
        <family val="2"/>
      </rPr>
      <t xml:space="preserve">9. </t>
    </r>
    <r>
      <rPr>
        <sz val="8"/>
        <rFont val="Arial"/>
        <family val="2"/>
      </rPr>
      <t xml:space="preserve">Desarrollo y entrega del Informe Preliminar de la Auditoría del Proceso de Gestión Jurídica. 29/09/2017
</t>
    </r>
    <r>
      <rPr>
        <b/>
        <sz val="8"/>
        <rFont val="Arial"/>
        <family val="2"/>
      </rPr>
      <t>TOTAL: (9)</t>
    </r>
  </si>
  <si>
    <r>
      <t xml:space="preserve">Se desarrollaron las siguientes actividades desde el rol de asesoría y acompañamiento y desde el rol de relación con entes externos:
</t>
    </r>
    <r>
      <rPr>
        <b/>
        <sz val="8"/>
        <rFont val="Arial"/>
        <family val="2"/>
      </rPr>
      <t xml:space="preserve">1. </t>
    </r>
    <r>
      <rPr>
        <sz val="8"/>
        <rFont val="Arial"/>
        <family val="2"/>
      </rPr>
      <t xml:space="preserve">La Oficina de Control Interno continuó desarrollando su rol de asesoría en diversas instancias como el Comité de Contratación donde realiza un control en la liquidación contractual, evidenciando una mejora en los índices de ejecución de las dependencias. 
*Se realizó acompañamiento en la actualización de la Metodología de Administración de Riesgos y la Política asociada.
*Se realizó una mesa de trabajo con la Oficina Asesora de Planeación, donde esta realiza un ejercicio de referenciación  para adoptar herramientas informáticas usadas por la Oficina de Control Interno, que usa  Google Drive  para el seguimiento de Plan de Mejoramiento por Procesos.
*Como interlocutores designados en las actividades relacionadas para registro y diligenciamiento del índice de transparencia liderado por la Corporación Transparencia por Colombia, se asesoraron y acompañaron las dependencias que suministraron insumos de información y se gestionaron ajustes frente  a las recomendaciones de esta entidad. 
*En el marco del Plan de Gestión ética se gestionó y acompañó la suscripción del Compromiso de Transparencia por funcionario y posteriormente el general, donde se desarrollaron acciones para la pieza comunicativa entregada posteriormente a la Oficina Asesora Jurídica para la actividad de suscripción.
*Se realizaron diversas mesas de Trabajo  frente a la implementación de Ley 1712, donde a partir del seguimiento realizado por la Oficina referente de la Dirección y Subdirección Académica  priorizaron y definieron ajustes prioritarios en la página WEB.
*Se convocó y moderó  como acción preventiva la mesa trabajo frente a las audiencias y  cierres asociados  de  procesos contractuales. 
*Se promovió y acompañó el cambio de la  resolución del comité SIG  y  de Control Interno frente a las actualizaciones normativas 
*Se acompañó a la Oficina Asesora de Planeación frente a las modificaciones por cambio en mapa de procesos en la base de datos de plan de mejoramiento.
*Acompañamiento a (3) audiencias y cierres contractuales desde el Rol de la OCI.
*Socialización de la solicitud de la Procuraduría General de la Nación y la  Función Pública frente al reporte de la Ley de Cuotas de acuerdo a la Ciicular conjunta 100-04-2017, divulgación bajo alerta informativa No. 33-2017 </t>
    </r>
    <r>
      <rPr>
        <b/>
        <sz val="8"/>
        <rFont val="Arial"/>
        <family val="2"/>
      </rPr>
      <t>(13)</t>
    </r>
    <r>
      <rPr>
        <sz val="8"/>
        <rFont val="Arial"/>
        <family val="2"/>
      </rPr>
      <t xml:space="preserve">
</t>
    </r>
    <r>
      <rPr>
        <b/>
        <sz val="8"/>
        <rFont val="Arial"/>
        <family val="2"/>
      </rPr>
      <t>2.</t>
    </r>
    <r>
      <rPr>
        <sz val="8"/>
        <rFont val="Arial"/>
        <family val="2"/>
      </rPr>
      <t xml:space="preserve"> Procesos Formativos a los cuales la Oficina de Control Interno asiste, con el fin de fortalecer las competencias en su rol de asesoría y acompañamiento a los procesos del IDEP:
</t>
    </r>
    <r>
      <rPr>
        <b/>
        <sz val="8"/>
        <rFont val="Arial"/>
        <family val="2"/>
      </rPr>
      <t>*</t>
    </r>
    <r>
      <rPr>
        <sz val="8"/>
        <rFont val="Arial"/>
        <family val="2"/>
      </rPr>
      <t xml:space="preserve"> Lanzamiento del Modelo Integrado de Gestión (11/09/2017)
</t>
    </r>
    <r>
      <rPr>
        <b/>
        <sz val="8"/>
        <rFont val="Arial"/>
        <family val="2"/>
      </rPr>
      <t>*</t>
    </r>
    <r>
      <rPr>
        <sz val="8"/>
        <rFont val="Arial"/>
        <family val="2"/>
      </rPr>
      <t xml:space="preserve"> Capacitación Herramientas de Colombia Compra Eficiente para Auditorías de Control Interno (20/09/2017)
</t>
    </r>
    <r>
      <rPr>
        <b/>
        <sz val="8"/>
        <rFont val="Arial"/>
        <family val="2"/>
      </rPr>
      <t>*</t>
    </r>
    <r>
      <rPr>
        <sz val="8"/>
        <rFont val="Arial"/>
        <family val="2"/>
      </rPr>
      <t xml:space="preserve"> Sesiones de Capacitación SECOP (12 Capacitaciones)
* Rendición de cuentas IDEP vigencia 2016-2017. 31/07/2017.</t>
    </r>
    <r>
      <rPr>
        <b/>
        <sz val="8"/>
        <rFont val="Arial"/>
        <family val="2"/>
      </rPr>
      <t xml:space="preserve"> (15)</t>
    </r>
    <r>
      <rPr>
        <sz val="8"/>
        <rFont val="Arial"/>
        <family val="2"/>
      </rPr>
      <t xml:space="preserve">
</t>
    </r>
    <r>
      <rPr>
        <b/>
        <sz val="8"/>
        <rFont val="Arial"/>
        <family val="2"/>
      </rPr>
      <t xml:space="preserve">3. </t>
    </r>
    <r>
      <rPr>
        <sz val="8"/>
        <rFont val="Arial"/>
        <family val="2"/>
      </rPr>
      <t xml:space="preserve">Acompañamiento desde el rol de la Oficina de Control Interno, a la visita de seguimiento al cumplimiento de la normativa archivística, realizada por el Archivo Distrital de la Secretaría General. 11/09/2017.
</t>
    </r>
    <r>
      <rPr>
        <b/>
        <sz val="8"/>
        <rFont val="Arial"/>
        <family val="2"/>
      </rPr>
      <t xml:space="preserve">4. </t>
    </r>
    <r>
      <rPr>
        <sz val="8"/>
        <rFont val="Arial"/>
        <family val="2"/>
      </rPr>
      <t xml:space="preserve"> Desde el rol de relación con entes de control, la Oficina de Control Interno, realizó el acompañamiento a la Auditoría de regularidad realizada por la Contraloría de Bogotá a la vigencia 2016. 1 de Agosto de 2017.
</t>
    </r>
    <r>
      <rPr>
        <b/>
        <sz val="8"/>
        <rFont val="Arial"/>
        <family val="2"/>
      </rPr>
      <t xml:space="preserve">5.  </t>
    </r>
    <r>
      <rPr>
        <sz val="8"/>
        <rFont val="Arial"/>
        <family val="2"/>
      </rPr>
      <t xml:space="preserve">Visita administrativa, revisión convenio RCN realizada por la Contraloría de Bogotá. 21/09/2017
</t>
    </r>
    <r>
      <rPr>
        <b/>
        <sz val="8"/>
        <rFont val="Arial"/>
        <family val="2"/>
      </rPr>
      <t xml:space="preserve">
TOTAL:</t>
    </r>
    <r>
      <rPr>
        <b/>
        <sz val="8"/>
        <color rgb="FFFF0000"/>
        <rFont val="Arial"/>
        <family val="2"/>
      </rPr>
      <t xml:space="preserve"> </t>
    </r>
    <r>
      <rPr>
        <b/>
        <sz val="8"/>
        <rFont val="Arial"/>
        <family val="2"/>
      </rPr>
      <t>(31)</t>
    </r>
  </si>
  <si>
    <r>
      <rPr>
        <b/>
        <sz val="8"/>
        <rFont val="Arial"/>
        <family val="2"/>
      </rPr>
      <t>Plan de Mejoramiento por procesos</t>
    </r>
    <r>
      <rPr>
        <sz val="8"/>
        <rFont val="Arial"/>
        <family val="2"/>
      </rPr>
      <t xml:space="preserve">
La Oficina de Control Interno continúa utilizando el mecanismo de seguimiento unificado de Plan de Mejoramiento por procesos, el cual ha facilitado el registro de acciones formuladas, el seguimiento por parte de los líderes de proceso y la valoración y cierre en los términos de evaluación independiente de la Oficina de Control Interno. Por otra parte, ya fue normalizada y socializada la nueva versión del procedimiento PRO-MIC-03-03 Planes de Mejoramiento, Acciones Correctivas, Preventivas y de Mejora V6 del 25/05/2017, al cual le fueron ajustadas políticas de operación, tiempos y aclaración de roles, con el fin de dar mayor claridad y efectividad en la formulación, seguimiento y evaluación de los planes de mejoramiento de la entidad.
El IDEP finalizó  a 30 de Junio de 2017, con 307 acciones en su base de datos de mejora, un incremento del 9% frente al periodo anterior, esto debido a la incorporación de acciones de ejercicios auditoría de los procesos de Gestión Contractual, y acciones de mejora producto del Informe de Inspección por Oficio en cumplimiento de la Ley 594 del 2000 y Decreto 1080 de 2015, emitido por el Archivo General de la Nación.
El cierre de acciones se encuentra en un 72% (Acciones cerradas más acciones con cierre condicional), presentándose un incremento del 12% frente al periodo de seguimiento anterior. Para este periodo, el cierre de acciones se destacó en los procesos de Divulgación y Comunicación, Dirección y Planeación, Gestión de Recursos Físicos, Estudios, Diseños y Estrategias y Gestión Tecnológica.
</t>
    </r>
    <r>
      <rPr>
        <b/>
        <sz val="8"/>
        <rFont val="Arial"/>
        <family val="2"/>
      </rPr>
      <t xml:space="preserve">
Plan de Mejoramiento Institucional</t>
    </r>
    <r>
      <rPr>
        <sz val="8"/>
        <color rgb="FFFF0000"/>
        <rFont val="Arial"/>
        <family val="2"/>
      </rPr>
      <t xml:space="preserve">
</t>
    </r>
    <r>
      <rPr>
        <sz val="8"/>
        <rFont val="Arial"/>
        <family val="2"/>
      </rPr>
      <t xml:space="preserve">Una vez revisado el avance por acción suscritas en el Plan de Mejoramiento  de Contraloría la Oficina de Control Interno presenta  los resultados consolidados con corte al 30 de Junio de 2017.
Acciones en Desarrollo:  4 = 27%
Acciones Cerradas:          11  = 73%
Total de acciones:           15  
</t>
    </r>
    <r>
      <rPr>
        <b/>
        <sz val="8"/>
        <rFont val="Arial"/>
        <family val="2"/>
      </rPr>
      <t>Total de acciones verificadas: 108+11= 119</t>
    </r>
    <r>
      <rPr>
        <sz val="8"/>
        <rFont val="Arial"/>
        <family val="2"/>
      </rPr>
      <t xml:space="preserve">
Adicionalmente se realizó el alistamiento y publicación en GoogleDrive de la Base de Datos de Plan de Mejoramiento por procesos, para que los líderes y o referentes técnicos de los procesos, realicen el seguimiento con corte al 30 de Septiembre de 2017 (Tercer Trimestre 2017). Publicación emitida bajo la Alerta Informativa No. 34-2017.
</t>
    </r>
    <r>
      <rPr>
        <b/>
        <sz val="8"/>
        <rFont val="Arial"/>
        <family val="2"/>
      </rPr>
      <t>TOTAL: (119)</t>
    </r>
  </si>
  <si>
    <r>
      <t xml:space="preserve">Durante el tercer trimestre de 2017, se realizaron las siguientes actividades para la sostenibilidad del SIG:
</t>
    </r>
    <r>
      <rPr>
        <b/>
        <sz val="8"/>
        <rFont val="Arial"/>
        <family val="2"/>
      </rPr>
      <t>1.</t>
    </r>
    <r>
      <rPr>
        <sz val="8"/>
        <rFont val="Arial"/>
        <family val="2"/>
      </rPr>
      <t xml:space="preserve"> Reporte y seguimiento de los indicadores  del proceso Evaluación y Seguimiento  con corte al Segundo Trimestre de 2017.
</t>
    </r>
    <r>
      <rPr>
        <b/>
        <sz val="8"/>
        <rFont val="Arial"/>
        <family val="2"/>
      </rPr>
      <t xml:space="preserve">2. </t>
    </r>
    <r>
      <rPr>
        <sz val="8"/>
        <rFont val="Arial"/>
        <family val="2"/>
      </rPr>
      <t xml:space="preserve">Reporte del Plan Operativo Anual del proceso de Evaluación y Seguimiento con corte al Segundo Trimestre de 2017.
</t>
    </r>
    <r>
      <rPr>
        <b/>
        <sz val="8"/>
        <rFont val="Arial"/>
        <family val="2"/>
      </rPr>
      <t xml:space="preserve">3. </t>
    </r>
    <r>
      <rPr>
        <sz val="8"/>
        <rFont val="Arial"/>
        <family val="2"/>
      </rPr>
      <t xml:space="preserve">Seguimiento al Mapa de Riesgos del proceso de Evaluación y Seguimiento.
</t>
    </r>
    <r>
      <rPr>
        <b/>
        <sz val="8"/>
        <rFont val="Arial"/>
        <family val="2"/>
      </rPr>
      <t xml:space="preserve">4. </t>
    </r>
    <r>
      <rPr>
        <sz val="8"/>
        <rFont val="Arial"/>
        <family val="2"/>
      </rPr>
      <t>Se realizaron dos</t>
    </r>
    <r>
      <rPr>
        <b/>
        <sz val="8"/>
        <rFont val="Arial"/>
        <family val="2"/>
      </rPr>
      <t xml:space="preserve"> </t>
    </r>
    <r>
      <rPr>
        <sz val="8"/>
        <rFont val="Arial"/>
        <family val="2"/>
      </rPr>
      <t xml:space="preserve"> (2) Comités SIG - Control Interno: Julio y septiembre de 2017, con las actualizaciones de lineamientos para el Sistema de Control Interno y Reportes de la Oficina.
</t>
    </r>
    <r>
      <rPr>
        <b/>
        <sz val="8"/>
        <rFont val="Arial"/>
        <family val="2"/>
      </rPr>
      <t xml:space="preserve">5. </t>
    </r>
    <r>
      <rPr>
        <sz val="8"/>
        <rFont val="Arial"/>
        <family val="2"/>
      </rPr>
      <t xml:space="preserve">Actualización del Normograma Institucional con corte al 30/06/2017
</t>
    </r>
    <r>
      <rPr>
        <b/>
        <sz val="8"/>
        <rFont val="Arial"/>
        <family val="2"/>
      </rPr>
      <t>6.</t>
    </r>
    <r>
      <rPr>
        <sz val="8"/>
        <rFont val="Arial"/>
        <family val="2"/>
      </rPr>
      <t xml:space="preserve"> Elaboración de Manual de Auditoría de acuerdo al nuevo Decreto 648 de 2017.23/08/2017 y proyección de la Resolución para adopción del mismo. (2)
</t>
    </r>
    <r>
      <rPr>
        <b/>
        <sz val="8"/>
        <rFont val="Arial"/>
        <family val="2"/>
      </rPr>
      <t>7.</t>
    </r>
    <r>
      <rPr>
        <sz val="8"/>
        <rFont val="Arial"/>
        <family val="2"/>
      </rPr>
      <t xml:space="preserve"> Se promovió y acompañó el cambio de la  resolución del comité SIG  y  de Control Interno frente a las actualizaciones normativas 
</t>
    </r>
    <r>
      <rPr>
        <b/>
        <sz val="8"/>
        <rFont val="Arial"/>
        <family val="2"/>
      </rPr>
      <t>8.</t>
    </r>
    <r>
      <rPr>
        <sz val="8"/>
        <rFont val="Arial"/>
        <family val="2"/>
      </rPr>
      <t xml:space="preserve"> De acuerdo al cambio generado en la plataforma estratégica del IDEP y al cambio en el Mapa de procesos, se modifican los documentos del proceso de Evaluación y Seguimiento ahora denominado Evaluación y Control ( Ajuste de siglas y normatividad en: procedimientos, Formatos e Instructivos)
</t>
    </r>
    <r>
      <rPr>
        <b/>
        <sz val="8"/>
        <rFont val="Arial"/>
        <family val="2"/>
      </rPr>
      <t xml:space="preserve">9. </t>
    </r>
    <r>
      <rPr>
        <sz val="8"/>
        <rFont val="Arial"/>
        <family val="2"/>
      </rPr>
      <t xml:space="preserve">Mesa de trabajo convocado por la Oficina Asesora de Planeación,  para ejercicio de Referenciación competitiva, en donde se referenció el Procedimiento PRO-MIC-03-03 Planes de Mejoramiento, Acciones Correctivas, Preventivas y de Mejora en lo concerniente al seguimiento realizado en la herramienta Google Drive, para ser replicado en otros procedimientos de seguimiento al interior de la entidad y priorizados por la OAP.
</t>
    </r>
    <r>
      <rPr>
        <b/>
        <sz val="8"/>
        <rFont val="Arial"/>
        <family val="2"/>
      </rPr>
      <t>10.</t>
    </r>
    <r>
      <rPr>
        <sz val="8"/>
        <rFont val="Arial"/>
        <family val="2"/>
      </rPr>
      <t xml:space="preserve"> Asistencia al Taller de Riesgos convocado por la OAP, para la validación y revisión de los riesgos del proceso, así como la  construcción de riesgos de corrupción del proceso de Evaluación y Control, para ser unificados en la Matriz de riesgos institucional.
</t>
    </r>
    <r>
      <rPr>
        <b/>
        <sz val="8"/>
        <rFont val="Arial"/>
        <family val="2"/>
      </rPr>
      <t>TOTAL: (12)</t>
    </r>
  </si>
  <si>
    <t xml:space="preserve">Z:\PROCEDIMIENTOS_GD </t>
  </si>
  <si>
    <t>Se inició la revisión del PGD por el líder del Proceso</t>
  </si>
  <si>
    <t xml:space="preserve">Actividad que se reprograma para el cuarto trimestre con el fin de contar con la asesoría del Archivo de Bogotá para el ajuste del mismo. </t>
  </si>
  <si>
    <t>Se avanzó en el ajuste de los  procedimientos de  RECEPCIÓN Y DISTRIBUCIÓN DE CORRESPONDENCIA, ENVÍO DE CORRESPONDENCIA. Los cuales se van a unificar en un solo proceso de la gestión documental .GESTION Y TRAMITE el cual se encuentra en versión borrador. El procedimiento de Transferencias se esta revisando y ajustando</t>
  </si>
  <si>
    <t xml:space="preserve">Z:\ TRD_AJUSTADA </t>
  </si>
  <si>
    <t>La Tabla de Retención Documental del IDEP, fue  radicada el 1 de agosto con todos sus anexos ante el Consejo Distrital de Archivos</t>
  </si>
  <si>
    <t xml:space="preserve"> Base_PlanMejoraProcesos_Corte_Segui_30_09_2017.xlsx</t>
  </si>
  <si>
    <t>Aplicativo SIAFI y documentación de soportes de movimientos de Almacén
Actas de Comité de Inventarios</t>
  </si>
  <si>
    <t>Movimientos de Almacén actualizados.</t>
  </si>
  <si>
    <t>Archivos Magnéticos (Oficina Control Interno, Subdirección Administrativa)
Expedientes Contractuales</t>
  </si>
  <si>
    <t>Informe de Austeridad - Informe de Gestión
Informe de Indicadores  - Matriz de Riesgo
Seguimiento Plan de Mejoramiento
Seguimiento POA
Informes de Supervisión Contratos</t>
  </si>
  <si>
    <t>Actividad finalizada en el segundo trimestre</t>
  </si>
  <si>
    <t>Se encuentra en la unidad z del equipo de computo del profesional contratista del SGSST y PIGA.
* Certificado Storm Web verificación.
* Certificado Storm Web seguimiento plan de acción
* Certificado Storm Web información institucional
*lista de chequeo inspecciones hidrosanitarias.
*correos electrónicos asunto uso eficiente del agua, uso eficiente de la energía y consumo responsable.
* Comprobante de adquisición de balanza de pesaje.
*Evidencia fotográfica y envió diario de los resultados del reto semana de la bicicleta.
*Correo electrónicos de los reportes día de la movilidad sostenible.</t>
  </si>
  <si>
    <t>Se realizaron las inspecciones  hidrosanitarias periódicas
Se participó con algunos de los servidores del IDEP en la semana de la bicicleta celebrada del 25 al 29 de septiembre.
Se realizó el reporte periódico de la jornadas periódicas de la movilidad sostenible.
Se realizó la adquisición de la balanza de pesaje para residuos peligrosos generados por la entidad.
Se realizó capacitación en eco-conducción.
Se realizó sensibilización en uso eficiente del agua.
Se realizó sensibilización en el uso eficiente de la energía.
Se realizó sensibilización en consumo responsable.
Se realizó el envió de presentación para la sensibilización en separación de residuos y manejo de residuos peligrosos.
Se realizó el envió del reporte en la herramienta storm del informe de verificación PIGA.
Se realizó el envió del reporte en la herramienta storm del informe de seguimiento al plan de acción PIGA.
Se realizó el envió del reporte en la herramienta storm del informe de información institucional.</t>
  </si>
  <si>
    <t>Se encuentra en la unidad z del equipo de computo del profesional contratista del SGSST y PIGA
*Reporte Uaesp radicado 000693 de octubre 02 de 2017.
*Correo electrónico adquisición de acrílicos informativos puntos ecológicos.
Listas de pesaje entrega de material aprovechable.</t>
  </si>
  <si>
    <t>Se realizaron las inspecciones periódicas a puntos ecológicos del IDEP.
Se crearon los avisos informativos para los puntos ecológicos del IDEP.
Se hizo la entrega de material aprovechable a la Organización de Recicladores de Oficio ASOPAREIN.</t>
  </si>
  <si>
    <t>P:\CARPETA TALENTO HUMANO\PLANES INSTITUCIONALES IDEP\PLANES INSTITUCIONALES 2017\PLAN INSTITUCIONAL DE CAPACITACIÓN - PIC 2017\PIC 2017 Y ANEXOS</t>
  </si>
  <si>
    <t xml:space="preserve">Para el tercer trimestre se realizaron 5 capacitaciones  a los funcionarios del IDEP.
-INDUCCION Y REINDUCCIÓN ENTIDAD
-DERECHOS DE AUTOR
-CAPACITACIÓN SECOP II - SUPERVISORES
-CAPACITACION EN ACTUALIZACION TRIBUTARIA 
-PRESENTACION DE ESTADOS FINANCIEROS 
</t>
  </si>
  <si>
    <t>P:\CARPETA TALENTO HUMANO\PLANES INSTITUCIONALES IDEP\PLANES INSTITUCIONALES 2017\PLAN INSTITUCIONAL DE BIENESTAR - PIB 2017</t>
  </si>
  <si>
    <t>Se encuentra en la unidad z del equipo de computo del profesional contratista del SGSST y PIGA.
* Reporte físico de entrega de diagnósticos de la medición de factor de riesgo Psicosocial.
*Reporte de los resultados de la practica de los exámenes periódicos ocupacionales.
*Acta de Medición de iluminación en las instalaciones del IDEP.
*Actas de reuniones Copasst y Comité de convivencia.
*Maloka Aula SIG con los formatos de inspección de botiquines, extintores y uso de EPPs.
*Documento programa de SST
*Lista de asistencia actos y condiciones inseguras.</t>
  </si>
  <si>
    <t>Se realizó la evaluación para el Diagnóstico del Riesgo Psicosocial a los funcionarios del IDEP.
Se realizó capacitación en actos y condiciones inseguras.
Se practicaron los exámenes periódicos ocupacionales.
Se realizó la medición de iluminación a los puestos de trabajo del IDEP.
Se realizaron las reuniones mensuales de Copasst.
Se realizaron las reuniones de Comité de Convivencia.
Se creó el formato de Control de Uso de Elementos de Protección Personal.
Se creó el formato de Inspección de Botiquines.
Se creó el formato de inspección de extintores.
Se elaboró el documento de Programa de Seguridad y Salud en el Trabajo.</t>
  </si>
  <si>
    <t>Se realizó entrega del avance del seguimiento según cronograma de la OCI , corte: septiembre 30 de 2017.</t>
  </si>
  <si>
    <t xml:space="preserve">La información reposa temporalmente en el expediente denominado Evaluación de Desempeño del Proceso de Gestión de Talento Humano, las cuales serán  archivadas definitivamente en la Historia Laboral de cada Funcionario. </t>
  </si>
  <si>
    <t xml:space="preserve">Se realizaron 17 Evaluaciones de los funcionarios de carrera . con corte a 31 de Julio de la vigencia actual. Las cuales fueran allegadas en tiempo establecido de acuerdo a la norma. </t>
  </si>
  <si>
    <t xml:space="preserve">Para el tercer trimestre se realizaron las siguientes actividades:
-Entrega de Incentivos a los Funcionario - Juilio 
-Reconocimiento día del Conductor - Agosto 
-Celebración del Dia del Amor y la Amistad- Septiembre 
</t>
  </si>
  <si>
    <t>Nóminas tercer trimestre liquidadas y pagadas</t>
  </si>
  <si>
    <t>Para el  tercer trimestre de la vigencia, se desarrollaron las actividades de conformidad con los establecido en el procedimiemnto PRO-GTH-13-01 Liquidación y pago de Nómina.  
Además se iniciaron pruebas para realizar el cargue de la información de aportes a seguridad social y parafiscales, a través de base datos y directamente desde la interfaz entre Humano - SIAFI.</t>
  </si>
  <si>
    <t xml:space="preserve">En III trimestre se dió respuesta al 100% de  todos los requerimiento allegados al proceso de Gestión de Talento Humano. </t>
  </si>
  <si>
    <t>Reporte de PQR  y solicitude internas (correo electrónico)</t>
  </si>
  <si>
    <t>Se realizó entrega del avance del seguimiento según cronograma de la OCI, corte: 30 de septiembre de 2017.</t>
  </si>
  <si>
    <t>Avance del seguimiento según cronograma de la OCI, corte: septiembre 30 de 2017</t>
  </si>
  <si>
    <t xml:space="preserve">Carpeta con CDP, CRP, Giros Presupuestales y Traslados efectuados ubicados en el Archivo de Gestión Financiera-Presupuesto </t>
  </si>
  <si>
    <t>Se tramitaron en los dos sistemas de información la totalidad de cdp, crp, giros y traslados solicitados por la entidad</t>
  </si>
  <si>
    <t>Carpeta Reservas Presupuestales</t>
  </si>
  <si>
    <t>Se vienen realizando controles en el manejo de reservas presupuestales como insumo para el cierre de vigencia, dando alertas sobre saldos que requieren liquidación y devolución de los recursos a la Tesorería Distrital. Se recibe circular 004 de 2017, relacionada con la Guía para ejecución, seguimiento y cierre presupuestal y programación presupuestal vigencia 2018 y se socializan reuniones para entrega de informes relacionados con lo solicitado en dicha circular. Se da curso al desarrollo de los comités de seguimiento presupuestal y de tesorería, donde se informa la situación financiera a la fecha de corte, se dan alertas oportunas sobre el comportamiento de algunos rubros en el presupuesto y se dejan los compromisos correspondientes a efectos de contar con un cierre presupuestal integro y oportuno.</t>
  </si>
  <si>
    <t xml:space="preserve"> La base de datos se lleva en forma virtual la cual se encuentra en la carpeta compartida T de tesorería donde se encuentran las solicitudes efectuadas por cada uno de los supervisores.</t>
  </si>
  <si>
    <t>Se cumplió con los compromisos de pagos adquiridos por el Instituto tanto en inversión como funcionamiento.</t>
  </si>
  <si>
    <t>Archivos de la Dirección Distrital de Presupuesto</t>
  </si>
  <si>
    <t>Se realizaron la totalidad de actividades requeridas dentro de la aprobación del anteproyecto de la vigencia 2018. Se recibió de la DDP, aprobación al presupuesto de Servicios Personales, Aportes Patronales y Gastos Generales de acuerdo con las necesidades de la Entidad. Se remitió por parte de la DDP, Cuota de Gasto 2018, en la cual se asigna el presupuesto de inversión. Con base en la anterior información de procede a gestionar Acto Administrativo de aprobación de anteproyecto presupuesto 2018, el cual ira a firma de la Secretaría de Educación como parte de este proceso a desarrollar en el ultimo trimestre de la presente vigencia.</t>
  </si>
  <si>
    <t>Sistema SIAFI con los comprobantes de egreso generados.</t>
  </si>
  <si>
    <t>Se realizaron los pagos oportunos de las obligaciones adquiridas por la Entidad.</t>
  </si>
  <si>
    <t xml:space="preserve">Expedientes Documentales que reposan el archivo del Proceso de Gestión Financiera-tesorería </t>
  </si>
  <si>
    <t>Actividad cumplida en el primer trimestre</t>
  </si>
  <si>
    <t>Actas de los comités, las cuales reposan en el archivo del proceso de Gestión Financiera -tesorería.</t>
  </si>
  <si>
    <t>Se cumplió con el seguimiento a los compromisos adquiridos para el cierre de acciones planteadas en cada uno de los comités.</t>
  </si>
  <si>
    <t>http://www.idep.edu.co/?q=content/estados-financieros-trimestrales-2017</t>
  </si>
  <si>
    <t>Se hizo entrega de la información contable de los trimestres I y II de la vigencia actual. 
Fechas de entrega de acuerdo al cronograma de la Contaduría General de la Nación : 
Febrero 15 : Cierre Anual de la Vigencia ( IV trimestre ) 
Abril 30:  Cierre Trimestral;  I trimestre de la vigencia.
Julio 31:  Cierre Trimestral;  II trimestre de la vigencia.
Octubre 31:  Cierre Trimestral;  III trimestre de la vigencia.</t>
  </si>
  <si>
    <t xml:space="preserve">La información Se encuentra en los expedientes documentales de cada Impuesto, los cuales se pueden evidenciar en el Archivo de Gestión de Proceso de Gestión Financiera - Contabilidad.
</t>
  </si>
  <si>
    <t xml:space="preserve">Retención Impuesto de Estampillas = 9 Declaraciones.
Retención en la Fuente = 3 Declaraciones.
Retención de Impuesto de Industria y Comercio = 2 Declaraciones .
</t>
  </si>
  <si>
    <t>Informe de Seguimiento a la implementación del Nuevo Marco Normativo de Regulación Contable pública, según radicado de correspondencia Interna N° 001489 del 06 de Octubre de 2017.</t>
  </si>
  <si>
    <t>De acuerdo al Informe de Seguimiento a la implementación del Nuevo Marco Normativo de Regulación Contable pública, efectuado por la Oficina de Control Interno  el avance es del 70% con corte a Septiembre 30 de 2017</t>
  </si>
  <si>
    <t xml:space="preserve"> Base_PlanMejoraProcesos_Corte_Segui_30_09_2017.xlsx  ;</t>
  </si>
  <si>
    <t xml:space="preserve"> Avance del seguimiento corte: 30 de septiembre de 2017, según cronograma de la OCI.</t>
  </si>
  <si>
    <t>Maloca SIG : http://www.idep.edu.co/?q=content/gf-14-proceso-de-gesti%C3%B3n-financiera#overlay-context=</t>
  </si>
  <si>
    <t>Se actualizaron los siguientes Documentos: 
FT-GF-14-16 Formato Conciliación Bancaria Contable 
MN-GF-14-01 MANUAL DE POLÍTICAS CONTABLES NICSP</t>
  </si>
  <si>
    <t>Se encuentran en Medio Magnético  ubicado en el equipo de computo del Profesional Especializado con la ruta : 
información exógena Nacional: Este quipo\Documentos\Documentos\Documentos\Impuestos\Información Exógena 2016
Información exógena Estampillas: Este equipo\Documentos\Documentos\Documentos\Impuestos\Información Exógena Estampillas 2016 II
Información exógena Estampillas: Este equipo\Documentos\Documentos\Documentos\Impuestos\Información Exógena Estampillas 2017 I</t>
  </si>
  <si>
    <t xml:space="preserve">Se entregaron los reportes de Información exógena Nacional y Distrital (Estampillas II semestre de 2016 y I semestre de 2017) atendiendo los lineamientos de las autoridades tributarias pertinentes. </t>
  </si>
  <si>
    <t>Correo Institucional del Profesional Especializado- Contador IDEP :  Oswaldo Gómez Lozano &lt;ogomez@idep.edu.co&gt;</t>
  </si>
  <si>
    <t>Se realizó conciliación mensual de la información en medio magnético,  entre las áreas que hacen parte del ciclo contable (proceso de Gestión Financiera Contabilidad -Tesorería- Presupuesto y el Proceso de Gestión de Recursos Físicos y Ambientales.</t>
  </si>
  <si>
    <t>Se realizaron las conciliaciones correspondientes para conocer el estado de cada una de las cuentas del IDEP.</t>
  </si>
  <si>
    <t>Se replantea cambiar el tipo de meta de incremental a sumatoria, para mayor claridad y programar un 30% para el ultimo trimestre donde se efectúan las gestiones que se requieran tendiente al cierre de vigencia integro y oportuno.</t>
  </si>
  <si>
    <t>Se replantea cambiar el tipo de meta de incremental a sumatoria, para mayor claridad y programar un 30% para el ultimo trimestre donde se finalizaran las actividades del Plan de acción de esta actividad.</t>
  </si>
  <si>
    <t>Página Web del IDEP</t>
  </si>
  <si>
    <t xml:space="preserve">Listados de Asistencia
</t>
  </si>
  <si>
    <t>Página Web y redes sociales del IDEP</t>
  </si>
  <si>
    <t>CEDOC
CVMEP</t>
  </si>
  <si>
    <t>http://www.idep.edu.co/premio/
Listados de asistencia
Carpeta Compartida google drive del Convenio
http://www.idep.edu.co/?q=content/convocatorias-2017-eventos-acad%C3%A9micos-y-culturales-locales-y-nacionales
Redes sociales</t>
  </si>
  <si>
    <t>Drive plan de mejoramiento compartido por la OCI</t>
  </si>
  <si>
    <t>POA 2017</t>
  </si>
  <si>
    <t>Se consolidó el Plan Operativo Anual del Instituto y se realizó seguimiento con corte: 30 de septiembre de 2017</t>
  </si>
  <si>
    <t>Presentación Anteproyecto de Presupuesto 2018</t>
  </si>
  <si>
    <t>Reportes PMR junio, julio y agosto de  2017</t>
  </si>
  <si>
    <t>Se realizó seguimiento y se diligenció la  información correspondiente a indicadores (objetivos  y productos) y giros del Instituto en la herramienta Productos, Metas y Resultados-  PMR , para los meses de junio, julio y agosto de 2017.</t>
  </si>
  <si>
    <t>Reporte SEGPLAN 2do Trimestre 2017</t>
  </si>
  <si>
    <t>En el mes de julio de 2017, se realizó seguimiento y diligenciamiento de  indicadores plan, metas del proyecto, actividades y presupuesto de inversión correspondiente al 2do  trimestre de 2017.</t>
  </si>
  <si>
    <t>http://www.idep.edu.co/sites/default/files/Informe_Gestion_I%20Semestre_2017.pdf</t>
  </si>
  <si>
    <t>Se elaboró Informe de Gestión correspondiente al 1er semestre de 2017 y se publicó en la página web de la entidad.</t>
  </si>
  <si>
    <t>PMR Septiembre</t>
  </si>
  <si>
    <t xml:space="preserve">El avance corresponde a la formulación del estudio, avance en la revisión documental y en la construcción que da soporte conceptual al estudio. Esto se evidencia en la elaboración del estado del arte sobre aspectos socioemocionales en la escuela y en una revisión de los antecedentes empíricos relacionados con los principales temas del estudio; así mismo, se cuenta con una revisión preliminar de los documentos de política pública y algunos referentes normativos asociados con los temas centrales del estudio.
En relación con la metodología y en la perspectiva de seleccionar la muestra de IEDs participantes en el trabajo de campo, se realizó la construcción de una base de datos de instituciones educativas que han trabajado en proyectos relacionados con convivencia, paz, reconciliación, conflicto, entre otros. Se incluyó también información sobre los colegios que no cuentan con iniciativas de esta índole. Por otro lado, se adicionó a esta base de datos un listado de las instituciones educativas catalogadas como de alto riesgo, así como de aquellas que reportan algún tipo de iniciativa desde los proyectos que desarrolla el IDEP. 
En paralelo, se realizaron dos ejercicios de validación de la metodología y de los instrumentos propuestos para la recolección de información que dará sustento al estudio. Este ejercicio se realizó con la participación de algunos actores de la comunidad educativa (rector, coordinador, orientador y profesores). 
Asimismo, se realizó un ejercicio de calibración del instrumento que se aplicará para el análisis de los Manuales de convivencia. Y, finalmente se realizó el respectivo ajuste el respectivo ajuste a los instrumentos. En cuanto a la estrategia operativa y de movilización social se realizó una reunión con rectores de las posibles instituciones educativas en donde se va a realizar el trabajo de campo con el fin de socializar el estudio e invitarlos a participar del mismo, así como el contacto con otras instituciones educativas. 
Selección de las instituciones educativas en donde se va a realizar el trabajo de campo para la aplicación de instrumentos de tipo cualitativo que indaguen sobre la forma como se abordan los conflictos al interior de las Instituciones educativas.
A la fecha se cuenta con los siguientes documentos:
Documento técnico que da cuenta del marco de referencia metodológico en relación con el diseño del estudio. 
Un documento técnico que da cuenta de la revisión teórica y de antecedentes empíricos revisados en relación con los principales temas de la investigación. Este documento da cuenta del marco de referencia conceptual que delinea la postura disciplinar del estudio. 
Documento técnico que consolida la revisión teórica y de antecedentes empíricos revisados en relación con los principales temas de la investigación; los fundamentos metodológicos a desarrollar en el proyecto de investigación; el conjunto de instrumentos de recolección de información; el conjunto de instrumentos que garanticen un adecuado tratamiento de los asuntos humanos, y los protocolos de implementación de instrumentos en las IEDs participantes. 
</t>
  </si>
  <si>
    <t xml:space="preserve">Se realizó la elaboración del marco de referencia y de las bases conceptuales para los procesos cuantitativos y cualitativos, teniendo en cuenta la realización de las actividades: a) Acopio de información preliminar para el estudio, b) Definición del ámbito y alcances específicos del estudio, c) Solicitud, revisión y análisis preliminar de datos estadísticos de diferentes fuentes secundarias relacionadas con temas de sexualidad, y d) Definición, validación y socialización de variables e indicadores con base en la revisión y análisis de fuentes estadísticas encontradas. 
Se avanzó en la identificación de cinco categorías que serán centrales en el estudio y la construcción de los instrumentos, estas son: a) Sexualidad en el contexto escolar, b) Paternidad en el contexto escolar, c) Maternidad en el contexto escolar, d) Estudiantes de colegio en situación de embarazo y e) Embarazo en el contexto escolar. Es importante mencionar aquí que estas categorías emergentes permiten puntualizar el fenómeno que se ha denominado “maternidad y paternidad tempranas” en “maternidad y paternidad en los contextos escolares”, pues el primer término implicaba una definición, en principio subjetiva, reforzando la valoración negativa y problemática del embarazo en este grupo de edad, mientras que el segundo lo limita, sin valoraciones, a las edades en las que se encuentran los estudiantes en el sistema escolar. 
Se cuenta con la base del Sistema de Alertas, cuadros de salidas de la base de Nacidos Vivos de la Secretaría Distrital de Salud y el SIMAT. A partir de estos insumos, se realizaron los primeros análisis que dan bases para la construcción de indicadores cuantitativos y que enriquecen los temas que se deben explorar desde una perspectiva cualitativa. 
Se realizó la mesa de socialización sobre el marco de referencia y variables e indicadores, con los enlaces directivos y técnicos de diferentes entidades del distrito que participan en la mesa intersectorial del Programa Distrital de Prevención de la Maternidad y la Paternidad Tempranas. 
Se consolidaron los instrumentos para el levantamiento de la información y se adelantó la definición de los métodos de sistematización de la información cuantitativa y cualitativa, a través de una mesa de trabajo con docentes de diferentes Instituciones Educativas Distritales, donde fueron socializados dichos instrumentos, igualmente, se realizaron validaciones de estos instrumentos en tres instituciones educativas distritales.
De igual manera se definió el marco muestral y las muestras para el pilotaje y aplicación de los instrumentos, que se realizará en una fase posterior del estudio en próximas  vigencias. 
Se avanzó en la redacción y elaboración del documento final del estudio. 
</t>
  </si>
  <si>
    <t xml:space="preserve">Se conformó el equipo de trabajo del estudio quien a su vez elaboró la ruta metodológica para la ejecución del proyecto y el plan de trabajo y cronograma del mismo. Igualmente se formuló el documento base del Sistema de monitoreo, que se convierte en el marco de referencia y establece las bases de lo que será dicho sistema, permitiendo generar información oportuna y relevante sobre la política pública educativa distrital, una vez sea aplicado. 
Se llevó a cabo la revisión y validación de las condiciones de calidad para cada uno de los componentes del sistema, proceso que permitió ajustar las mismas, a las características propias de la educación en Bogotá D.C. Adicionalmente, el trabajo interinstitucional entre la SED y el IDEP permitió avanzar en el desarrollo de las siguientes actividades: • Proposición de condiciones de calidad ajustadas a la realidad institucional y a las dinámicas escolares de los colegios distritales. • Ajuste de la ficha de registro individual y al formulario que se aplicará a las IED escogidas para hacer parte del Sistema de Monitoreo. • Validación de la ficha de registro individual, a través de su aplicación en la Institución Educativa Distrital Colegio Pablo de Tarso de la localidad de Bosa. • Definición de las IED que participarán en la aplicación del Sistema de Monitoreo. 
Se llevó a cabo un evento sobre el Sistema de Monitoreo al cumplimiento de las condiciones de calidad en Educación Inicial, el cual tuvo por objetivo “Socializar la información correspondiente a la aplicación del Sistema de monitoreo a los estándares de Calidad en Educación Inicial con los Docentes y Directivos Docentes de las Instituciones Educativas Distritales escogidas para participar en el mismo. 
Se formularon y consolidaron los instrumentos finales de recolección de información cuantitativa obteniendo como resultado tres formularios, de los cuales dos de estos van dirigidos a las IED y uno al nivel central de la SED. De igual manera, se consolidó la versión final de las técnicas e instrumentos de recolección de información cualitativa, a través de estudios de caso y grupos focales con diferentes actores educativos. Así mismo, vale la pena destacar el avance en la consolidación de la estrategia operativa, comunicativa y de movilización social que se ejecutará con las IED que fueron escogidas para participar en la aplicación del Sistema de Monitoreo. 
Durante el mes de septiembre se avanzó en la recolección de la información, el procesamiento y análisis de la información y en el análisis e interpretación inicial de la información recolectada a la fecha, de las cuales se pueden destacar las siguientes actividades:
 • Se han aplicado los formularios de recolección de información cuantitativa en 146 IED, cubriendo 36.912 cupos en educación inicial que corresponde al 98, 43% de los cupos totales del estudio.
• En cuanto a las técnicas e instrumentos de recolección de información cualitativa, se avanzó en la aplicación de los estudios de caso con los niños y las niñas de educación inicial y se realizaron 14 grupos focales con los diferentes actores de la comunidad educativa, entre estos, Rectores, Coordinadores y Docentes de las IED. 
• Se llevó a cabo la cuantificación de las preguntas de los formularios aplicados en las IED, el ajuste de las condiciones de cumplimiento y de los estándares y se realizó un ejercicio con diferentes expertos en educación inicial y en política pública, con el fin de establecer las ponderaciones de las condiciones de cumplimiento y de los estándares para cada uno de los componentes de la atención integral. 
• Se avanzó en la sistematización y procesamiento de la información, así como en la consolidación del 65% de las fichas de registro individual iniciales de las IED participantes en el estudio. De igual manera se realizaron los análisis preliminares de la información cuantitativa y cualitativa recolectada y sistematizada a la fecha. 
• Se puso en marcha la estrategia comunicativa y de movilización social, a través de la elaboración del primer boletín del Sistema de Monitoreo que será enviado a las IED, como parte de las acciones para la construcción de los planes de mejora que se desarrollarán posteriormente con los colegios distritales. </t>
  </si>
  <si>
    <t xml:space="preserve">Se avanzó en la especificación de los procesos, procedimientos y actividades específicas para el desarrollo del estudio, el corpus documental, los instrumentos para la recolección y análisis de la información, el diseño del seminario-taller de maestros, la metodología para la sistematización de la información y la elaboración del informe final. 
-Se realizó el estudio y organización de la información de fuentes secundarias. Implicó la construcción de referentes conceptuales, metodológicos, técnicos e instrumentales, que dan el marco general para el diseño de la estrategia, en relación con cada uno de los aspectos de orden teórico y práctico. Involucró también la información derivada de las entrevistas en profundidad y el Grupo Focal en Movimiento, actividad de consulta a expertos en temas educativos y de prestación de servicios de desarrollo y cambio personal. 
-Se incluyó una revisión de experiencias institucionales relevantes de prestación de servicios para el desarrollo personal.
 -Se generó un espacio de reflexión y análisis de las posibilidades de configuración de ofertas y puesta en práctica de actividades de pilotaje relacionadas, igualmente, se avanzó en la organización de la información y la construcción de la estrategia. 
-Se realizaron seis encuentros con maestros y expertos convocados e inscritos mediante un formulario en línea al Seminario - Taller, lo cual permitió que los asistentes platearan sus puntos de vista y aportaran aspectos a tener en cuenta para el diseño de la Estrategia de desarrollo personal de los docentes. Igualmente se avanzó en la articulación de los elementos conceptuales, metodológicos, pedagógicos y técnicos constitutivos de la estrategia, y en el planteamiento del programa que de manera específica se propone ofrecer para 2018. 
-Se realizaron tres Entrevistas en profundidad con expertos en procesos de formación de maestros que contribuyen al proceso de diseño y a la comprensión de los propósitos correspondientes del IDEP y la SED. 
-Se cuenta con los resultados de la revisión documental de los referentes conceptuales, metodológicos, pedagógicos y técnicos de la estrategia para el desarrollo personal de los docentes.
 - Se realizaron dos sesiones de Reflexión en Movimiento para discutir con expertos un documento preparado por el equipo para tal fin y recibir retroalimentación sobre su comprensión y claridad. 
- Se discutió con el equipo académico del IDEP la pertinencia de la Estrategia en el marco del Componente de Cualificación, investigación e innovación docente: comunidades de saber y de práctica pedagógica y su proyección en términos programáticos para 2018. 
- Se estableció la propuesta para la implementación de la estrategia para el desarrollo personal de los docentes. 
- Se adelantaron reuniones con el equipo del SED relacionado con el tema en la Dirección de Formación de docentes. 
- Se proyectó el trabajo para el cierre de los contratos de los contratistas de apoyo al proyecto 
</t>
  </si>
  <si>
    <t>N.A</t>
  </si>
  <si>
    <t>Teniendo en cuenta que se pasa de tres procesos misionales a uno, se consolida la información de seguimiento en una sola línea</t>
  </si>
  <si>
    <t xml:space="preserve">Se ha avanzado en la construcción de referentes conceptuales, metodológicos, técnicos e instrumentales; los aportes a la construcción del sistema categorial de indagación; el establecimiento de los campos de seguimiento como endógeno y exógeno y las dimensiones del mismo, como descriptivo, analítico, interpretativo, comprensivo y crítico. Asimismo, en la revisión de los contextos de política en el marco latinoamericano, nacional y distrital, que dan lugar a procesos de seguimiento y evaluación de política educativa, y de las tendencias de la corriente principal y alternativas del análisis político, para darle un contexto referencial al Sistema. 
Se realizó en el análisis documental de los documentos producidos por el Ministerio de Educación y fuentes externas al sector. 
Se realizaron 6 sesiones de la Mesa de Lectura e Interpretación, dedicada al acompañamiento en los procesos de ajuste del Sistema y de análisis y retroalimentación al avance del trabajo del equipo y se proyectó el trabajo de la Mesa de Lectura e Interpretación para octubre y noviembre como actividades de cierre del proceso de la aplicación 2017 del Sistema de Seguimiento.
Adicionalmente, entre las actividades realizadas se cuenta con:
1. La elaboración del diseño final de los instrumentos a partir de los ejercicios de validación y pilotaje definidos, y su correspondiente aplicación en las Instituciones educativas y Direcciones locales seleccionadas.
2. Los documentos técnicos que dan cuenta de la revisión de los contextos de política en el marco latinoamericano, nacional y distrital, que dan lugar a procesos de seguimiento y evaluación de política educativa, y de las tendencias de la corriente principal y alternativas del análisis político, para darle un contexto referencial al Sistema.
3. Los documentos técnicos que dan cuenta de las consultas a fuentes secundarias, esto es, el análisis documental a los informes de gestión de la SED, la producción del Ministerio de Educación y, la producción de fuentes externas al sector educativo de la ciudad.
4.Definición del diseño de la imagen y los mecanismos para la divulgación de la información derivada del Sistema. Se realizaron 5 grupos focales para la validación de las piezas de comunicación del Sistema.
</t>
  </si>
  <si>
    <t xml:space="preserve">se realizó la conceptualización y fundamentación metodológica de la estrategia, la propuesta metodológica y conceptual para el proceso de acompañamiento, el cual se realizará en tres niveles y contará con la participación de 100 docentes de Instituciones Educativas Distritales. 
Adicionalmente, se ha avanzado en la conceptualización y fundamentación metodológica de la estrategia, a través de sesiones de trabajo con el investigador y el equipo del IDEP Se realiza un avance en la contextualización y descripción de la orientación de la estrategia, así como en la estructuración conceptual y metodológica del Diseño del Componente Estrategia de cualificación, investigación e innovación docente: comunidades de saber y de práctica pedagógica.
Se realizó un grupo focal con contratistas del equipo del IDEP de los diferentes estudios que se están realizando en el IDEP, con el fin de validar elementos del diseño de la estrategia de cualificación docente a través de los puntos de discusión propuesto por el investigador. 
Se realizó una reunión con el equipo de trabajo de EAFIT, el cual profundiza en los temas de innovación y redes, con el fin de validar aspectos generales de conceptualización y la estrategia de cualificación docente. 
De igual manera, se realizó la entrega del documento con la estructuración conceptual y metodológica del Diseño del Componente Estrategia de cualificación, investigación e innovación docente: comunidades de saber y de práctica pedagógica.
</t>
  </si>
  <si>
    <t>El proceso Investigación y desarrollo pedagógico no tiene en desarrollo acciones de plan de mejoramiento.</t>
  </si>
  <si>
    <t>Teniendo en cuenta las actividades a desarrollar en el marco del estudio, se ajusta la programación</t>
  </si>
  <si>
    <t>Actividad finalizada por unión de procesos misionales</t>
  </si>
  <si>
    <t xml:space="preserve">Aplicativo de Quejas y soluciones de la Alcaldía Mayor de Bogotá </t>
  </si>
  <si>
    <t>Se tramitaron al 100% según términos de ley, todos los requerimientos a llegados al IDEP .</t>
  </si>
  <si>
    <t>http://www.idep.edu.co/?q=content/transparencia-y-acceso-la-informaci%C3%B3n-p%C3%BAblica-idep#overlay-context=</t>
  </si>
  <si>
    <t xml:space="preserve">La matriz 1712 se encuentra actualizada </t>
  </si>
  <si>
    <t>Matriz 1712 de 2014 "Ley de Transparencia y Acceso a la Información"</t>
  </si>
  <si>
    <t>Página WEB</t>
  </si>
  <si>
    <t>Se encuentra actualizada la información para niños y jóvenes en el link http://www.idep.edu.co/idepcontigo/ y la información de Información para Población Vulnerable</t>
  </si>
  <si>
    <t>Maloca Aula SIG</t>
  </si>
  <si>
    <t>Se revisa el proceso Atención al Usuario y se ajusta a Atención al Ciudadano</t>
  </si>
  <si>
    <t xml:space="preserve">* Se editó, diseño y publicó en la página web, el magazín Aula urbana N° 106 “Escenarios para pensar las políticas públicas educativas desde el seguimiento y la investigación” con miras a visibilizar los proyectos de investigación e innovación realizados por los docentes y directivos docentes para transformar las prácticas pedagógicas y fortalecer la educación en el Distrito Capital, igualmente se han realizado procesos de divulgación en las redes sociales y los entornos web.
* Se encuentra en proceso de edición la revista Educación y Ciudad N°33, cuya circulación se realizará en diciembre de 2017. Durante el último trimestre se realizará el diseño de este número. Así mismo, se adelantan en este lapso gestiones de indexación. 
* Se ha hecho seguimiento a la entrega de textos de libros del componente con el fin de iniciar el proceso de edición.
</t>
  </si>
  <si>
    <t xml:space="preserve">Se han realizado  las siguientes socializaciones:
* Feria Pedagógica de Experiencias de Maestros
* Audiencia pública de rendición de cuentas
* Mesa de lectura e interpretación del Sistema de Seguimiento
* Jornada rectores Unicafam
* Se realizaron socializaciones del Sistema de Monitoreo al cumplimiento de las condiciones de calidad en educación inicial tales como:  grupo focal comunicaciones - socialización con docentes y directivos docentes y reuniones en general.
* Se realizaron socializaciones del SSPED como el taller expertos primera infancia y grupos focales
</t>
  </si>
  <si>
    <t xml:space="preserve">* Se editó, diseño y publicó en la página web el Magazín Aula Urbana N° 105 “Comunidades de saber y práctica pedagógica” y se editó, diseño y publicó en la página web la Revista Educación y Ciudad N°32 “Innovación Educativa”, con miras a visibilizar los proyectos de investigación e innovación realizados por los docentes y directivos docentes para transformar las prácticas pedagógicas y fortalecer la educación en el Distrito Capital, igualmente se han realizado procesos de divulgación en las redes sociales y los entornos web.
* Se diseñó y editó la edición del Magazín N°107. 
</t>
  </si>
  <si>
    <t>Se realizó cubrimiento informativo en los eventos académicos e institucionales realizados por el IDEP difundiendo información a través de sus canales digitales, se actualizó con nuevo diseño y nuevos contenidos los boletines internos, externo y de prensa, como medios de difusión de las actividades de la entidad. Igualmente, a nivel presencial se realizó cubrimiento de eventos y difusión de los eventos, según programación.</t>
  </si>
  <si>
    <t xml:space="preserve">Se realizó socialización de los siguientes eventos:
* Estrategia de acompañamiento Comunidades de Saber 
* Evento Narrativa Transmedia 
* Rendición de cuentas 
* Sesión Diplomado Comunidades de Saber 
* Jornada de Taller Maestro 
* Encuentros de levantamiento de información y grupos focales para recolectar información sobre prácticas de evaluación en los IED
* Grupo Focal en Movimiento del estudio Ser Maestro Grupo focal
* Dialogando por una Ciudad Educadora
* Conversatorio Premio 2017
* Talleres de escritura y textos académicos del premio Primer Encuentro Zonal
* Presentación de entrega de Resultados fase 1 vigencia 2016 Estudio Practicas de Evaluación
* Sesiones de acompañamiento a las experiencias pedagógicas "Estrategia de cualificación: comunidades de saber y de práctica pedagógica e Inscripción 
* Diplomado “Pensamiento crítico para la investigación y la innovación”
* Narrativas Transmedia en la innovación pedagógica
* Seminario - Taller: Estrategia para el desarrollo personal de los docentes Mesa Zonal
</t>
  </si>
  <si>
    <t>* A través de los diferentes canales y medios de divulgación 227 usuarios consultaron el Centro de Documentación 
* Se viene ejecutando el proceso de formación con cuarenta 40 docentes que hacen uso del CVMEP, en el cual se tiene en consideración las redes de maestros y maestras. La propuesta se centra en la “Visibilización del lugar de la mujer en el Magisterio”. Se han llevado a cabo tres (3) sesiones de formación y la primera itinerancia por la ciudad, que consiste en el reconocimiento histórico y pedagógico de la ciudad educadora.
* Se inició el acopio de los materiales utilizados en las cuatro (4) jornadas de la memoria de la pedagogía en Bogotá, tanto en formato digital como en físico, y se procedió a su verificación y organización.
* Se recibió el segundo informe que da cuenta de un documento en el que se describe el proceso  del acopio y selección del material de las jornadas de la memoria pedagógica realizadas por el IDEP, así como los ajustes y adecuaciones necesarias en el CVMEP para el proceso de formación y alojamiento del material de las jornadas de la memoria en el sitio.
* Se realizaron dos salidas pedagógicas y dos eventos memorables, cerrando con ello el proceso para dar inicio a la elaboración del informe final y la entrega del tercer producto</t>
  </si>
  <si>
    <t>Se diligenció el seguimiento a corte 30 de septiembre de 2017, de las actividades inmersas en el plan de mejoramiento del proceso DIC.</t>
  </si>
  <si>
    <t>Se diligenció el seguimiento a corte 30 de septiembre de 2017, de las actividades inmersas en el plan de mejoramiento del proceso DIP.</t>
  </si>
  <si>
    <t>La Oficina Asesora de Planeación elaboró presentación de anteproyecto de presupuesto 2018 para la SHD</t>
  </si>
  <si>
    <t xml:space="preserve">Actividad programada para el último trimestre </t>
  </si>
  <si>
    <t>Listas de asistencia a 7 Talleres de Administración de Riesgos realizada a toda la entidad</t>
  </si>
  <si>
    <t>Actividad finalizada en el primer semestre de 2017. Se cierra con la publicación de toda la documentación del nuevo proceso de investigación y desarrollo pedagógico.</t>
  </si>
  <si>
    <t>Teniendo en cuenta las actividades a desarrollar en el marco del estudio, se ajusta la programación. Igualmente y en concrdancia con el estado de avance reportado en cada una de las herramientas de la OAP y en la ficha del estudio se ajusta el valor reportado en el segundo trimestre</t>
  </si>
  <si>
    <t>Estrategia comunicación reconocimiento docente y premio</t>
  </si>
  <si>
    <t>* Se realizó el diseño y ajuste de la cartilla de orientaciones a la décima primera versión del Premio, acorde a las orientaciones del Comité Técnico de reconocimientos.
* Se desarrolló un (1) conversatorio con el propósito de orientar a los postulantes en la presentación de sus proyectos o experiencias, según los requisitos establecidos para su postulación; en este participaron docentes ganadores de la versión 2015 y 2016 del premio quienes compartieron su experiencia e invitaron a los asistentes a participar de la convocatoria 2017; de igual manera se conversó con los asistentes en torno a las particularidades de la investigación y la innovación como modalidades del premio 
* Se realizaron 5 sesiones de talleres de escritura de textos académicos con una intensidad horaria de 4 horas cada una, divididos en 5 grupos, con la asistencia  de 101 docentes y directivos docentes del Distrito. Los talleres de escritura de textos académicos finalizaron el 3 de agosto de 2017. 
* El 8 de agosto de 2017 se dió cierre a la convocatoria para la Inscripción a la XI versión del Premio a la Investigación e Innovación Educativa 2017, con una particpacipación de 183 proyectos inscritos de cuales 115 proyectos fueron de la modalidad de innovación y 68 de la Modalidad de Investigación.  
* Se realizó la verificación y en cumplimiento de los requisitos establecidos en la cartilla de orientaciones para la participación a la XI versión del Premio a la Investigación e Innovación Educativa 2017 y se publicó el día 25 de agosto de 2017 los resultados finales de los proyectos habilitados y No habilitados que dando de la siguiente manera: Proyectos Habilitados 132 , Modalidad de innovación 81 y en la Modalidad de Investigación 51 ; Proyectos No habilitados 51, en la modalidad de Innovación 34 y en la Modalidad de Investigación 17. El pasado 29 de agosto, se le entregó a la Universidad Nacional de Colombia los listados de los proyectos que fueron Habilitados para la participación de la XI versión del Premio a la Investigación e innovación 2017, dando así inicio a la fase de evaluación de las investigaciones o innovaciones y/o experiencias pedagógicas demostrativas por parte de la institución evaluadora.
* Una vez revisado y evaluado las 132 propuestas, 81 en la modalidad innovación y 51 en la modalidad investigación la Universidad Nacional envió el listado de los 20 finalistas que participaron en la XI versión del Premio a la Investigación e Innovación Educativas 2017, los cuales obtuvieron los puntajes más altos en la etapa I: evaluación de propuestas escritas. 
* Se está trabajando en el cronograma para realizar las visitas in situ a las 20 investigaciones o innovaciones y/o experiencias pedagógicas demostrativas preseleccionadas, las cuales se llevarán a cabo entre el 9 y 20 de octubre del 2017.
* Se apoyo la participación de 206 docentes seleccionados por la Dirección de formación Docente e Innovaciones Pedagógicas en 5 eventos (3 locales, 1 Cartagena, 1 en México) 
(XIII Congreso Nacional de Lectura, 2. III encuentro de historia oral., 3. Conferencia de Arma 2017, 4. XIII Encuentro de geometría y sus aplicaciones, 5. VIII Encuentro Iberoamericano de Colectivos y Redes maestros)
* Se apoyó la participación de 35 docentes el Congreso Internacional Tendencias actuales en educación y pedagogía: Miradas a la experiencia de los niños, evento que tuvo lugar los días 21, 22 y 23 de septiembre en la Universidad de San Buenaventura sede Bogotá. 
* Se apoyó la participación de aproximadamente de 252 directivos docentes en el Encuentro de directivos docentes “Educación en el cuerpo y el cuerpo en la educación”, organizado por la Secretaría de Educación, en colaboración con el IDEP. 
* Se apoyó la participación de 75 docentes de la SED del área de bilingüismo, para participar en el Forum on the Future or the ELT Profession in Colombia, organizado por el British Council junto con otras entidades, y que tuvo lugar en el Centro de Convenciones Gonzalo Jiménez de Quesada los días 27 y 28 de septiembre.
* Se formuló el documento que contiene el portafolio de eventos 2017-II, con los detalles de la convocatoria para participar en eventos académicos y culturales, que se publicará por la SED y el IDEP. Paralelamente se proyectaron los formularios de inscripción para cada una de las convocatorias a publicar. 
* Se han recopilado los insumos para el documento de tendencias y otras miradas en cuanto a reconocimiento docente: Se han completado los aportes de docentes, diligenciando el instrumento diseñado para este fin -Se está formulando un instrumento para el seguimiento de socialización/implementación de experiencias derivadas de la participación de docentes en eventos académicos y culturales. 
* Se consolidó el documento de orientaciones que condensa los requisitos, procedimientos y productos derivados de la Ruta de Apoyo a la participación de docentes del distrito en actividades académicas y culturales, cuya revisión final está en manos de la Dirección de Formación de Docentes, dirección encargada de darlos a conocer al interior de la subsecretaría de calidad y pertinencia de la SED</t>
  </si>
  <si>
    <t>El informe de gestión correspondiente al segundo semestre de 2017, de acuerdo al instructivo IN-DIP-02-01 se debe publicar el último dia hábil del mes de enero, por lo que es necesario eliminar la programación de 1 informe para el último trimestre de 2017.</t>
  </si>
  <si>
    <t xml:space="preserve">*Ajuste de la metodología de la línea de base sobre buenas prácticas de evaluación realizada en el año 2016 y elaboración de dos documentos de carácter publicable: 1. Experiencias de buenas Prácticas en treinta (30) Instituciones Educativas Distritales, de acuerdo con las especificaciones definidas por la SED y el IDEP. 2. El sentido, significado o enfoques de las buenas prácticas de evaluación.
 *Elaboración, ajuste, pilotaje e inicio en la aplicación del instrumento de Contextualización (se aplica a Rectores y/ o Coordinadores) y direccionamiento a buenas prácticas y del instrumento de Línea base para docentes (se aplica a Docentes).
*Se realizó la propuesta, desarrollo y se puso en marcha las herramientas virtuales (instrumentos e informes en línea) que constituyen el apoyo tecnológico al estudio sobre prácticas de evaluación 
*Se estableció la ruta de trabajo para la caracterización, sistematización y análisis de buenas prácticas de evaluación, diferenciada para cada grupo de las 383 instituciones definidas por el IDEP: 340 Instituciones participantes 2016 -2017 y 43 instituciones Premio a la gestión. * A la fecha se han aplicado al 92% IED instrumento de Contextualización y al 47% de IED el instrumento de Línea base para docentes de las 340 Instituciones participantes 2016-2017. De acuerdo con el cronograma establecido para el trabajo de campo: encuentros de levantamiento de la información y visitas insitu, para la aplicación de los instrumentos. 
*Se estableció la ruta de trabajo para construir los lineamientos necesarios para la creación de una RED de Instituciones por la Evaluación - RIE en el Distrito Capital. 
*Se analizaron los aportes conceptuales y metodológicos del rastreo bibliográfico realizado en los ámbitos Latinoamericano, Nacional e Internacional en el año 2016, para la RED de Instituciones por la Evaluación en el Distrito Capital 
*Se han desarrollado diferentes grupos focales para el levantamiento de los aportes de los lineamientos para la creación de la RED de Instituciones por la evaluación de directivos docentes y docentes. 
* Se estableció la estructura conceptual y metodológica de los dos seminarios – taller y de los tres encuentros de intercambio entre las entidades, instituciones, directivos docentes y docentes participantes en el estudio sobre prácticas de evaluación en el distrito capital.
* Se realizó un Primer encuentro con las 30 IED participantes en el 2016 con el propósito de generar un espacio de socialización de los resultados del estudio sobre Prácticas de Evaluación obtenidos en está vigencia, así como presentar los objetivos de la segunda fase que se está adelantando en 2017. 
* Se desarrolló un taller “Evaluar Para Transformar”, donde se efectuó un conversatorio con los docentes participantes en el estudio, desarrollando los siguientes tópicos: Evaluación y aprendizaje, evaluación y enseñanza y evaluación – PEI, enfoque pedagógico, currículo y didáctica: la tensión sobre la coherencia. 
* Se establecieron los parámetros, características y requisitos técnicos iniciales con la SED, para la puesta en marcha del repositorio, en el cual se espera recoger relatos, videos y documentos sobre buenas prácticas de evaluación desarrolladas en los IED del Distrito, consultar buenas prácticas de evaluación, postular buenas prácticas de evaluación e interactuar en la Red de Instituciones de Distrito - RIE. </t>
  </si>
  <si>
    <t xml:space="preserve">* Se definió la ruta metodológica de la investigación y la formación, diseño de la investigación participativa y contenidos de la formación que cuenta con un taller para el diseño detallado de proyectos educativos con el uso de narrativas transmediales.
* Se realizó la selección de cinco (5) experiencias pedagógicas de instituciones educativas de los niveles inicial, en desarrollo y para sistematización
* Se realizó un evento de apertura "Narrativas Transmedias" a través de un conversatorio entre tres especialistas de la educación, la comunicación y la creación transmedial 
* Se continúa con las sesiones del taller formativo de narrativas transmedia, con la participación de las cinco experiencias pedagógicas seleccionadas, con el fin que cada una de estas experiencias construyan la narrativa a partir de su experiencia. A la fecha los docentes han desarrollado en sus sesiones temas de exploración visual, exploración sonora, exploración digital y producción sonora, los cuales se convertirán en narrativas transmedia. 
* Adicionalmente, se realizaron grupos focales a las instituciones educativas donde se desarrollan las experiencias pedagógicas, con el fin de identificar sus contextos y recoger información para la investigación que se está ejecutando con el estudio. 
De igual manera se definieron los lineamientos generales del micrositio que se construirá con las narrativas que se están elaborando por los docentes en los talleres. 
</t>
  </si>
  <si>
    <t>A 30 de septiembre de 2017, el IDEP reporta un avance acumulado del 66.3% que representa un avance del 75,93%, frente a lo programado en el plan de desarrollo. Este avance  corresponde al ajuste del sistema de categorías que orienta la indagación y en particular la construcción de instrumentos cuantitativos  y cualitativos, a partir del análisis del documento que plantea las bases del Plan Sectorial de Educación, las consultas a los profesionales responsables en las diferentes unidades de la SED y la revisión de la documentación generada en las Direcciones de la misma acerca de cada uno de los proyectos de inversión y los programas a implementar en los colegios de la ciudad.
 Igualmente se han establecido los ejercicios técnicos a ser utilizados en la consulta a fuentes primarias, a saber, encuesta, entrevistas, grupos focales, y cartografías sociales. Asimismo, la muestra específica para la aplicación de la encuesta y los colegios seleccionados de acuerdo con los criterios establecidos para la indagación cualitativa; se han llevado a cabo se han llevado a cabo cuatro (4) ejercicios de la validación de instrumentos; se realizó el pilotaje de los instrumentos en instituciones educativas; se definió la estrategia operativa de la recolección de información primaria y secundaria.
 Se avanzó en el análisis documental de la producción académica de la SED y de los informes de gestión que dan cuenta de las líneas estratégicas Calidad educativa para todos y Equipo por la educación por el reencuentro, la reconciliación y la paz - ERRP y en el ajuste de la estrategia comunicativa a partir de la revisión de la herramienta de soporte (micrositio). Se realizaron 20 sesiones del Seminario del Equipo del Sistema, se participó en 6 sesiones de la Mesa de Lectura e Interpretación y se entregaron los diferentes productos planteados. Igualmente, se avanzó en un 98% en la aplicación de instrumentos cualitativos y cuantitativos en las instituciones educativas, y se realizó el análisis de resultados de información cualitativa y cuantitativa
 Adicionalmente a la fecha se cuenta con los siguientes documentos:
-       Documento técnico que da cuenta de la estrategia operativa y de movilización social para la consulta a fuentes primarias, en la primera aplicación del Sistema.
-       Documentos técnicos que dan cuenta del análisis documental a la producción académica y a los informes de gestión de la Secretaria de Educación, relacionados con las líneas estratégicas Calidad educativa para todos y ERRP
-       Documentos técnicos que dan cuenta del trabajo de campo y los resultados de la información cualitativa y cuantitativa de las líneas estratégicas Calidad educativa para todos y ERRP.
En cuanto a la Metodología de Evaluación de Impacto (MEI), al mes de septiembre se diseñó la ruta para la aplicación de la metodología en su fase de trabajo de campo, se realizó la aplicación de los instrumentos del trabajo de campo, el análisis de la información derivada de la aplicación de instrumentos y la consolidación de los resultados del proyecto “La escuela y la ciudad: una mirada desde los derechos de los niños, niñas y jóvenes de los colegios distritales de Bogotá, D.C.”; en cuanto a la revisión, ajuste y validación de la metodología de Evaluación de impacto (MEI) a aplicarse a proyectos de investigación del IDEP en futuras vigencias, se realizó la revisión analítica de la literatura de metodologías de evaluación de impacto, la metodología actual y de las últimas aplicaciones. A la fecha se cuenta con un documento técnico que da cuenta de la revisión analítica de la literatura de metodologías de evaluación de impacto.</t>
  </si>
  <si>
    <t>Realizar seguimiento al plan de mejoramiento del  proceso "Diseños"</t>
  </si>
  <si>
    <t>Diseño</t>
  </si>
  <si>
    <t>El estudio ha avanzado en la definición de la propuesta metodológica, conceptual y teórica para el proceso de cualificación docente que se ve plasmado en un diplomado. Adicionalmente se avanzó en la definición de la hoja de ruta y una aproximación conceptual sobre acompañamiento y experiencia pedagógica teniendo en cuenta los trabajos realizados por el IDEP. Se encuentra en desarrollo el proceso de formación del diplomado “Pensamiento crítico para la investigación e innovación” con la participación de 136 docentes con 50 experiencias que presentan tres (3) niveles de desarrollo de la propuesta mediante la cual fueron seleccionados, que ha permitido la elaboración de la caracterización, cartografía y plan de trabajo de las 50 experiencias pedagógicas.
 En la caracterización de experiencias de investigación, innovación y gestión se han definido los fundamentos conceptuales, las categorías apriori para análisis de experiencias, los criterios para identificación de las experiencias pedagógicas en cada uno de los ejes propuestos, la ruta metodológica basada en el diálogo de saberes, los instrumentos y estrategias para la recolección de información.  
En la primera fase del estudio se realizó la revisión, consolidación y categorización de información por líneas temáticas del listado de 1276 experiencias pedagógicas identificadas en la estrategia “Idep por una ciudad educadora”, desarrollada en el mes de febrero de 2017, que incluyó visitas a las 361 IED. 
Con este insumo se ha avanzado en la puesta en marcha de la ruta metodológica que ha incluido: a. Encuentros presenciales con Docentes, Directivos docentes, conformación del equipo de directivos docentes y docentes líderes acompañantes. b. Registro de datos e información de las experiencias pedagógicas en el formulario digital c. Visitas a las IED para el registro o actualización de las experiencias pedagógicas, d. Fortalecimiento de relaciones interinstitucionales, con facultades de educación de Instituciones de Educación Superior (IES) públicas y privadas, bibliotecas públicas de la ciudad y Direcciones Locales de Educación; para el compartir saberes pedagógicos e investigativos y reconocer prácticas educativas del Distrito Capital que contribuyan a la conformación de comunidades de saber y práctica pedagógica.
En cuanto a la red de innovación se avanzó en la definición de los lineamientos para fortalecer e impulsar la red de innovación del Distrito a través del apoyo a las redes pedagógicas, se realizó revisión  documental  de publicaciones  de la  SED  y el IDEP  relacionadas  con redes  y colectivos  de maestros  que investigan, se definió la metodología que permite el desarrollo de espacios, promueve y despliega la participación activa de los convocados, contribuyendo a la construcción de la ruta metodológica y de complementación de acciones que fortalezcan las redes y colectivos de maestros. Aunado a lo anterior, se definieron los lineamientos, para desarrollar una estrategia de comunicación y divulgación de las acciones que realizan los docentes investigadores, innovadores y redes pedagógicas.
La conformación de comunidades de saber y práctica pedagógica el IDEP desarrollará una herramienta digital que permite que todas las experiencias identificadas puedan ser georeferenciadas y compartidas con toda la ciudadanía,  actualmente se está trabajando en la recolección  de la  información para  la actualización  y verificación de la  base de datos con  la   información   sobre   las   redes,   experiencias   de  gestión,   investigaciones   e  innovaciones educativas   del   Distrito   Capital, en la definición de los criterios de búsqueda de acuerdo con las características de las bases de datos.</t>
  </si>
  <si>
    <t xml:space="preserve">Se realizó la revisión y se evidenció los puntos de ajuste. Sin embargo el Archivo de Bogotá va a realizar una asesoría a la entidad para elaborar este instrumento archivístico. </t>
  </si>
  <si>
    <t>Se realiza seguimiento corte: 30 de septiembre de 2017 del Plan de Mejoramiento del proceso Gestión Contractual , es importante resaltar, que no se tienen acciones vencidas, y todas presentan avances</t>
  </si>
  <si>
    <t xml:space="preserve">Se atendieron todos los requerimientos de publicación de información por parte de la OAP de la Ley  1712 de 2014.  </t>
  </si>
  <si>
    <t xml:space="preserve">En el mes de agosto se actualiza la siguiente información perteneciente al link de transparencia y acceso a la información pública de la entidad:
- Directorio de Contratistas
- Informe de convocatorias públicas 2017.
-Contratación vigente IDEP
De igual manera se incluye el Link que redirige a la página del SECOP II (Plataforma de contratación pública)
</t>
  </si>
  <si>
    <t>Actividad finalizada en el 1er trimestre</t>
  </si>
  <si>
    <t>Actividad finalizada en el 2do trimestre</t>
  </si>
  <si>
    <t>Se puede verificar en la página WEB Institucional en maloca, link http://www.idep.edu.co/?q=content/gt-12-proceso-de-gesti%C3%B3n-tecnol%C3%B3gica#overlay-context=</t>
  </si>
  <si>
    <t>Se actualizaron y publicaron los procedimientos, planes, instructivos y formatos de Gestión Tecnológica en Maloca AULASIG</t>
  </si>
  <si>
    <t>Google Drive Plan de Mejoramiento</t>
  </si>
  <si>
    <t>Se realizó seguimiento del plan de mejoramiento corte septiembre 30 de 2017</t>
  </si>
  <si>
    <t>Se desarrollaron las siguientes actividades derivadas de los ejercicios de Auditoría especiales o eventuales:
1. Arqueos de Caja: 24/08/2017
2. Seguimiento de Liquidación Contractual: 04/07/2017, 10/07/2017, 04/08/2017, 01/09/2017, 12/09/2017.
3.  Informe de Seguimiento al cumplimiento de la  Ley 1712 de 2014: Por medio de la cual se crea la Ley de Transparencia y del Derecho de Acceso a la Información Pública Nacional y se dictan otras disposiciones y Decreto 103 de 2015, seguimiento con corte al 31 de Marzo de 2017, resultados emitidos bajo Alerta Informativa No. 27 del 08/08/2017.
4. En cumplimiento de la Ley 1712, se realizó la publicación de (8) Informes emitidos por la Oficina de Control Interno (Programa Anual de Auditoría v3), Informes a entes de control Informes de Auditoría, Informes de Ley entres otros)
5. Se realizaron diversas mesas de Trabajo  frente a la implementación de Ley 1712, donde a partir del seguimiento realizado por la Oficina referente de la Dirección y Subdirección Académica  priorizaron y definieron ajustes prioritarios en la página WEB. (3)
TOTAL: (18)</t>
  </si>
  <si>
    <r>
      <t xml:space="preserve">Con corte al Tercer Trimestre de 2017, se emitieron y presentaron los siguientes Informes a entes de control e informes de Ley de acuerdo a los lineamientos normativos y legales vigentes:
</t>
    </r>
    <r>
      <rPr>
        <b/>
        <sz val="8"/>
        <rFont val="Arial"/>
        <family val="2"/>
      </rPr>
      <t>1.</t>
    </r>
    <r>
      <rPr>
        <sz val="8"/>
        <rFont val="Arial"/>
        <family val="2"/>
      </rPr>
      <t xml:space="preserve"> Informe de Seguimiento a la Implementación del Nuevo Marco Normativo de Regulación Contable Pública en el IDEP (NIIF) junto con las modificaciones requeridas y apartir de recomendaciones del grupo de trabajo de la Secretaría de Hacienda, con corte al 30/06/2017.
</t>
    </r>
    <r>
      <rPr>
        <b/>
        <sz val="8"/>
        <rFont val="Arial"/>
        <family val="2"/>
      </rPr>
      <t>2.</t>
    </r>
    <r>
      <rPr>
        <sz val="8"/>
        <rFont val="Arial"/>
        <family val="2"/>
      </rPr>
      <t xml:space="preserve"> Informes de Cuenta mensual SIVICOF: Junio 2017, Julio 2017 y Agosto 2017.
</t>
    </r>
    <r>
      <rPr>
        <b/>
        <sz val="8"/>
        <rFont val="Arial"/>
        <family val="2"/>
      </rPr>
      <t xml:space="preserve">3. </t>
    </r>
    <r>
      <rPr>
        <sz val="8"/>
        <rFont val="Arial"/>
        <family val="2"/>
      </rPr>
      <t xml:space="preserve">Informe de Austeridad del Gasto con corte al Segundo trimestre de 2017.
</t>
    </r>
    <r>
      <rPr>
        <b/>
        <sz val="8"/>
        <rFont val="Arial"/>
        <family val="2"/>
      </rPr>
      <t xml:space="preserve">4. </t>
    </r>
    <r>
      <rPr>
        <sz val="8"/>
        <rFont val="Arial"/>
        <family val="2"/>
      </rPr>
      <t xml:space="preserve">Seguimiento Mapa de Riesgos de Corrupción con corte al 30 de Agosto de 2017.
</t>
    </r>
    <r>
      <rPr>
        <b/>
        <sz val="8"/>
        <rFont val="Arial"/>
        <family val="2"/>
      </rPr>
      <t xml:space="preserve">5. </t>
    </r>
    <r>
      <rPr>
        <sz val="8"/>
        <rFont val="Arial"/>
        <family val="2"/>
      </rPr>
      <t xml:space="preserve">Seguimiento al Plan Anticorrupción y de Atención al Ciudadano con corte al 30 de Agosto de 2017
</t>
    </r>
    <r>
      <rPr>
        <b/>
        <sz val="8"/>
        <rFont val="Arial"/>
        <family val="2"/>
      </rPr>
      <t xml:space="preserve">6. </t>
    </r>
    <r>
      <rPr>
        <sz val="8"/>
        <rFont val="Arial"/>
        <family val="2"/>
      </rPr>
      <t xml:space="preserve">Informe  semestral de Cumplimiento de la atención a  las quejas, sugerencias y reclamos de la entidad Ley 1474 de 2011 Artículo 76.
</t>
    </r>
    <r>
      <rPr>
        <b/>
        <sz val="8"/>
        <rFont val="Arial"/>
        <family val="2"/>
      </rPr>
      <t xml:space="preserve">7. </t>
    </r>
    <r>
      <rPr>
        <sz val="8"/>
        <rFont val="Arial"/>
        <family val="2"/>
      </rPr>
      <t xml:space="preserve">Medición del Índice de Transparencia en las Entidades Públicas (ITEP), como interlocutores designados en las actividades relacionadas para registro y diligenciamiento, se asesoraron y acompañaron las dependencias que suministraron insumos de información y se gestionaron ajustes frente  a las recomendaciones de esta entidad.
</t>
    </r>
    <r>
      <rPr>
        <b/>
        <sz val="8"/>
        <rFont val="Arial"/>
        <family val="2"/>
      </rPr>
      <t>8.</t>
    </r>
    <r>
      <rPr>
        <sz val="8"/>
        <rFont val="Arial"/>
        <family val="2"/>
      </rPr>
      <t xml:space="preserve"> Seguimiento al Plan de Mejoramiento Archivístico y envío al Archivo General de la Nación
</t>
    </r>
    <r>
      <rPr>
        <b/>
        <sz val="8"/>
        <rFont val="Arial"/>
        <family val="2"/>
      </rPr>
      <t xml:space="preserve">
TOTAL: (10)</t>
    </r>
  </si>
  <si>
    <t>Se requiere cambiar la programación de la actividad, porque se adelantaron gestiones en el 3er trimestre que no estaban programadas.</t>
  </si>
  <si>
    <t>Se requiere reprogramar la actividad, de acuerdo a la ejecución del rograma de salud y seguridad en el trabajo</t>
  </si>
  <si>
    <t>La segunda jornada de indución y reindución denominada 2En el IDEP están pasando cosas" se realizó el 07 de julio de 2018 .</t>
  </si>
  <si>
    <t>Se requiere reprogramar la actividad para finalizar el ultimo trimestre con la revisión de todo el proceso.</t>
  </si>
  <si>
    <t>Se requiere ajustar la actividad, porque la última jornada de inducción y reinducción se realizará en el cuarto trimestre.</t>
  </si>
  <si>
    <t>1. Divulgación y comunicación</t>
  </si>
  <si>
    <t>2. Dirección y planeación</t>
  </si>
  <si>
    <t>3. Mejoramiento integral y continuo</t>
  </si>
  <si>
    <t>4. Investigación y desarrollo</t>
  </si>
  <si>
    <t>4. INVESTIGACIÓN Y DESARROLLO</t>
  </si>
  <si>
    <t>7. Gestión documental</t>
  </si>
  <si>
    <t>8. Gestión contractual</t>
  </si>
  <si>
    <t>10. Atención al ciudadano</t>
  </si>
  <si>
    <t>11. Gestión de recursos físicos</t>
  </si>
  <si>
    <t>9. Gestión jurídica</t>
  </si>
  <si>
    <t>12. Gestión tecnológica</t>
  </si>
  <si>
    <t>13. Gestión del talento humano</t>
  </si>
  <si>
    <t>La información se encuentra en el Expediente denominado PROGRAMA ANUAL DE CAPACITACIÓN PIC 2017</t>
  </si>
  <si>
    <t>14. Gestión financiera</t>
  </si>
  <si>
    <t>15. Control interno disciplinario</t>
  </si>
  <si>
    <t>16. Evaluación y control</t>
  </si>
  <si>
    <t>No. ACTIVIDADES</t>
  </si>
  <si>
    <t>NIVEL DE CUMPLIMIENTO</t>
  </si>
  <si>
    <t xml:space="preserve">Actas de Comité Directivo 10  y 24 julio, 22 agosto y 18 de septiembre de 2017 </t>
  </si>
  <si>
    <t xml:space="preserve">Se realizó seguimiento al Plan de Adquisiciones en los Comités Directivos del 10 y 24 de julio, 22 de agosto y 18 de septiembre de 2017  </t>
  </si>
  <si>
    <t xml:space="preserve">Actas de Comité Directivo 24 julio, 22 agosto y 04 y 18 de septiembre de 2017 </t>
  </si>
  <si>
    <t xml:space="preserve">Se realizó seguimiento al Plan de Acción en los Comités Directivos del 24 de julio, 22 de agosto,  04 y 18  de septiembre de 2017  </t>
  </si>
  <si>
    <t>Actividad que requiere cambiar la unidad de medida de numero a porcentaje para evidenciar el avance de esta actividad.</t>
  </si>
  <si>
    <t>Actividad programada para el 4to trimestre</t>
  </si>
  <si>
    <t>Total</t>
  </si>
  <si>
    <t>Actividad</t>
  </si>
  <si>
    <t>% de ejecución</t>
  </si>
  <si>
    <t xml:space="preserve">Archivo expedientes contractuales Oficina Asesora Juridica  </t>
  </si>
  <si>
    <t>Para el tercer trimestre de la vigencia actual , La Subdirección Administrativa adelanto un (1)  proceso de Contratación,  Contrato N° 109 de18 de Agosto de  2017,  Contratista : Intermediario de seguros JARGU S.A 
 Asi mismo la  SAFCD, realizó par el tercer trimestre dos (2) Prorrogas para los  siguientes contratos:
-Prorroga de 13 de Septiembre de 2017, Contrato N° 120 de 2016, Contratista:  Estacion de Servicios Cra 50
-Prorroga de 13 de Septiembre de 2017, Contrato N° 121 de 2016, Contratista: Autos MONGUI S.A</t>
  </si>
  <si>
    <t xml:space="preserve">Copia de oficio remitido a la dependencia
equipo de Computo Profesional Especializado de Presupesto </t>
  </si>
  <si>
    <t>Se remitieron la totalidad de informes requeridos en el trimestre . Se incrementan en dos (2) los informes al cierre de semestre, por cuanto se requirió  la entrega de dos (2) informes de gestión a la SHD y Contraloría General.
-Informe solicitud traslado presupuestal Gastos de Funcionamiento radicado del 21 de septiembre de 2017.
- informes relacionados con anteproyecto de presupuesto, para la vigencia 2018, radicado del  12 de septiembre de 2017</t>
  </si>
  <si>
    <t>Para el tercer trimestre se hace necesario la modificación del cronograma , debido la SHD y Contraloría General, solicitaron informes de gestión.</t>
  </si>
  <si>
    <r>
      <rPr>
        <b/>
        <sz val="8"/>
        <rFont val="Arial"/>
        <family val="2"/>
      </rPr>
      <t xml:space="preserve"> 
Proyecto de Estudio Técnico Provisión de empleo :  </t>
    </r>
    <r>
      <rPr>
        <sz val="8"/>
        <rFont val="Arial"/>
        <family val="2"/>
      </rPr>
      <t>Entregable N° 3,  Contrato 090 de 2017</t>
    </r>
    <r>
      <rPr>
        <b/>
        <sz val="8"/>
        <rFont val="Arial"/>
        <family val="2"/>
      </rPr>
      <t xml:space="preserve">
Procedimiento:</t>
    </r>
    <r>
      <rPr>
        <sz val="8"/>
        <rFont val="Arial"/>
        <family val="2"/>
      </rPr>
      <t xml:space="preserve"> Maloca SIG : http://www.idep.edu.co/?q=content/gf-14-proceso-de-gesti%C3%B3n-financiera#overlay-context=
</t>
    </r>
    <r>
      <rPr>
        <b/>
        <sz val="8"/>
        <rFont val="Arial"/>
        <family val="2"/>
      </rPr>
      <t>Indicador de Gestión CID</t>
    </r>
    <r>
      <rPr>
        <sz val="8"/>
        <rFont val="Arial"/>
        <family val="2"/>
      </rPr>
      <t>: Maloca SIG http://www.idep.edu.co/?q=content/indicadores-de-gesti%C3%B3n</t>
    </r>
  </si>
  <si>
    <t>En el tercer trimestre, se inció proceso contractual de la compañía de seguros , el contrato quedará adjudicado para el cuarto trimestre , 
Para el cuarto trimestre de la vigencia actual, se realizarán los procesos contractuales de Conbustible, Papeleria, Matenimiento de vehiculos, con los cuales se cumpliria al 100% de la meta Programada. Por lo cual se requiere ajustar la meta para el último trimestre.</t>
  </si>
  <si>
    <r>
      <t xml:space="preserve">Se ejecutaron la actividades programadas en el plan de acción para el tercer trimestre del Proceso CID de la siguiente manera: 
- </t>
    </r>
    <r>
      <rPr>
        <b/>
        <u/>
        <sz val="8"/>
        <rFont val="Arial"/>
        <family val="2"/>
      </rPr>
      <t>Actividad N° 1</t>
    </r>
    <r>
      <rPr>
        <u/>
        <sz val="8"/>
        <rFont val="Arial"/>
        <family val="2"/>
      </rPr>
      <t xml:space="preserve"> </t>
    </r>
    <r>
      <rPr>
        <sz val="8"/>
        <rFont val="Arial"/>
        <family val="2"/>
      </rPr>
      <t xml:space="preserve">: Proyectar estudio Tecnico Asuntos Disciplinarios 
</t>
    </r>
    <r>
      <rPr>
        <b/>
        <sz val="8"/>
        <rFont val="Arial"/>
        <family val="2"/>
      </rPr>
      <t>-% peso de actividad :</t>
    </r>
    <r>
      <rPr>
        <sz val="8"/>
        <rFont val="Arial"/>
        <family val="2"/>
      </rPr>
      <t xml:space="preserve"> 20%
</t>
    </r>
    <r>
      <rPr>
        <b/>
        <sz val="8"/>
        <rFont val="Arial"/>
        <family val="2"/>
      </rPr>
      <t>-Unidad de medida</t>
    </r>
    <r>
      <rPr>
        <sz val="8"/>
        <rFont val="Arial"/>
        <family val="2"/>
      </rPr>
      <t>: Proyecto Estudio Técnico ; provisión de Empleo.  
-</t>
    </r>
    <r>
      <rPr>
        <b/>
        <sz val="8"/>
        <rFont val="Arial"/>
        <family val="2"/>
      </rPr>
      <t>Fecha de Ejecución</t>
    </r>
    <r>
      <rPr>
        <sz val="8"/>
        <rFont val="Arial"/>
        <family val="2"/>
      </rPr>
      <t xml:space="preserve"> : Segundo trimestre  
-</t>
    </r>
    <r>
      <rPr>
        <b/>
        <sz val="8"/>
        <rFont val="Arial"/>
        <family val="2"/>
      </rPr>
      <t>Seguimiento</t>
    </r>
    <r>
      <rPr>
        <sz val="8"/>
        <rFont val="Arial"/>
        <family val="2"/>
      </rPr>
      <t>: Se envió Proyección de Estudio técnico al DASCD mediante correo Institucional referenciado a : Dra Ana Maria Morono Aya amoreno@serviciocivil.gov.co. 
Fuente de verificación: Entregable N° 3,  Contrato 090 de 2017
-</t>
    </r>
    <r>
      <rPr>
        <b/>
        <u/>
        <sz val="8"/>
        <rFont val="Arial"/>
        <family val="2"/>
      </rPr>
      <t xml:space="preserve"> Actividad N° 4:</t>
    </r>
    <r>
      <rPr>
        <b/>
        <sz val="8"/>
        <rFont val="Arial"/>
        <family val="2"/>
      </rPr>
      <t xml:space="preserve"> </t>
    </r>
    <r>
      <rPr>
        <sz val="8"/>
        <rFont val="Arial"/>
        <family val="2"/>
      </rPr>
      <t>Actualizar procedimiento PRO-CID-15-01 Control Interno Disciplinario Ordinario.
-</t>
    </r>
    <r>
      <rPr>
        <b/>
        <sz val="8"/>
        <rFont val="Arial"/>
        <family val="2"/>
      </rPr>
      <t xml:space="preserve">% peso de actividad : </t>
    </r>
    <r>
      <rPr>
        <sz val="8"/>
        <rFont val="Arial"/>
        <family val="2"/>
      </rPr>
      <t>25%</t>
    </r>
    <r>
      <rPr>
        <b/>
        <sz val="8"/>
        <rFont val="Arial"/>
        <family val="2"/>
      </rPr>
      <t xml:space="preserve">
-Unidad de medida:</t>
    </r>
    <r>
      <rPr>
        <sz val="8"/>
        <rFont val="Arial"/>
        <family val="2"/>
      </rPr>
      <t xml:space="preserve"> procedimiento actualizado</t>
    </r>
    <r>
      <rPr>
        <b/>
        <sz val="8"/>
        <rFont val="Arial"/>
        <family val="2"/>
      </rPr>
      <t xml:space="preserve"> 
-Fecha de Ejecución : </t>
    </r>
    <r>
      <rPr>
        <sz val="8"/>
        <rFont val="Arial"/>
        <family val="2"/>
      </rPr>
      <t>Tercer trimestre 
-</t>
    </r>
    <r>
      <rPr>
        <b/>
        <sz val="8"/>
        <rFont val="Arial"/>
        <family val="2"/>
      </rPr>
      <t xml:space="preserve">Seguimiento: </t>
    </r>
    <r>
      <rPr>
        <sz val="8"/>
        <rFont val="Arial"/>
        <family val="2"/>
      </rPr>
      <t xml:space="preserve">Para el tercer trimestre se actualizó procedimiento PRO-CID-15-01 Control Interno Disciplinario Ordinario , vs 4  con fecha de aprobacion 17/10/2017,  el cual se encuentra publicado en la Maloca SIG http://www.idep.edu.co/sites/default/files/PRO-CID-15-01%20Control%20Disciplinario%20Ordinario_V4_0.pdf
</t>
    </r>
    <r>
      <rPr>
        <b/>
        <u/>
        <sz val="8"/>
        <rFont val="Arial"/>
        <family val="2"/>
      </rPr>
      <t>Actividad N° 5</t>
    </r>
    <r>
      <rPr>
        <sz val="8"/>
        <rFont val="Arial"/>
        <family val="2"/>
      </rPr>
      <t xml:space="preserve">: Actualizar HV indicador de Gestión del Proceso de Control Interno Disciplinario.
</t>
    </r>
    <r>
      <rPr>
        <b/>
        <sz val="8"/>
        <rFont val="Arial"/>
        <family val="2"/>
      </rPr>
      <t>-% peso de actividad :</t>
    </r>
    <r>
      <rPr>
        <sz val="8"/>
        <rFont val="Arial"/>
        <family val="2"/>
      </rPr>
      <t xml:space="preserve"> 25%
-Unidad de medida: HV Indicador 
-Fecha de Ejecución : Tercer trimestre 
</t>
    </r>
    <r>
      <rPr>
        <b/>
        <sz val="8"/>
        <rFont val="Arial"/>
        <family val="2"/>
      </rPr>
      <t>-Seguimiento</t>
    </r>
    <r>
      <rPr>
        <sz val="8"/>
        <rFont val="Arial"/>
        <family val="2"/>
      </rPr>
      <t>: Para el tercer trimestre se actualizo Indicador "Porcentaje de actos administrativos revisados" del proceso Control Interno Disciplinario, por "Porcentaje de cumplimiento de términos procesales en los expedientes disciplinarios", el cual se envio mediante correo Institucional a la OAP, para el tramite a lugar con fecha 18 de Octubre de la vigencia actual.</t>
    </r>
  </si>
  <si>
    <r>
      <t xml:space="preserve">Para el tercer trimestre el Proceso de Control Interno Disciplinario tiene un avance acumulado del 80% ,  por lo anterior se hace necesario replantear el cronograma con el fin de que se evidencie en el avance, la ejecución real de las actividades planteas en el plan de acción para el proceso CID. 
</t>
    </r>
    <r>
      <rPr>
        <b/>
        <u/>
        <sz val="8"/>
        <rFont val="Arial"/>
        <family val="2"/>
      </rPr>
      <t>PENDIENTE CUARTO TRIMESTRE 
-Actividad N° 3:</t>
    </r>
    <r>
      <rPr>
        <sz val="8"/>
        <rFont val="Arial"/>
        <family val="2"/>
      </rPr>
      <t xml:space="preserve"> Elaborar estudio Técnico para la provisión del Profesional de Control Interno Disciplinario.
</t>
    </r>
    <r>
      <rPr>
        <b/>
        <sz val="8"/>
        <rFont val="Arial"/>
        <family val="2"/>
      </rPr>
      <t xml:space="preserve">% peso de la actividad: </t>
    </r>
    <r>
      <rPr>
        <sz val="8"/>
        <rFont val="Arial"/>
        <family val="2"/>
      </rPr>
      <t>20%
-</t>
    </r>
    <r>
      <rPr>
        <b/>
        <sz val="8"/>
        <rFont val="Arial"/>
        <family val="2"/>
      </rPr>
      <t>Unidad de Medida:</t>
    </r>
    <r>
      <rPr>
        <sz val="8"/>
        <rFont val="Arial"/>
        <family val="2"/>
      </rPr>
      <t xml:space="preserve"> Estudio Técnico 
</t>
    </r>
  </si>
</sst>
</file>

<file path=xl/styles.xml><?xml version="1.0" encoding="utf-8"?>
<styleSheet xmlns="http://schemas.openxmlformats.org/spreadsheetml/2006/main">
  <numFmts count="1">
    <numFmt numFmtId="164" formatCode="0.0%"/>
  </numFmts>
  <fonts count="20">
    <font>
      <sz val="11"/>
      <color theme="1"/>
      <name val="Calibri"/>
      <family val="2"/>
      <scheme val="minor"/>
    </font>
    <font>
      <sz val="11"/>
      <color rgb="FF000000"/>
      <name val="Calibri"/>
      <family val="2"/>
    </font>
    <font>
      <sz val="8"/>
      <name val="Arial"/>
      <family val="2"/>
    </font>
    <font>
      <b/>
      <sz val="8"/>
      <name val="Arial"/>
      <family val="2"/>
    </font>
    <font>
      <b/>
      <sz val="9"/>
      <name val="Arial"/>
      <family val="2"/>
    </font>
    <font>
      <sz val="8"/>
      <color theme="1"/>
      <name val="Arial"/>
      <family val="2"/>
    </font>
    <font>
      <sz val="8"/>
      <color rgb="FF000000"/>
      <name val="Arial"/>
      <family val="2"/>
    </font>
    <font>
      <u/>
      <sz val="11"/>
      <color theme="10"/>
      <name val="Calibri"/>
      <family val="2"/>
      <scheme val="minor"/>
    </font>
    <font>
      <u/>
      <sz val="9"/>
      <color theme="10"/>
      <name val="Calibri"/>
      <family val="2"/>
      <scheme val="minor"/>
    </font>
    <font>
      <u/>
      <sz val="8"/>
      <color theme="10"/>
      <name val="Arial"/>
      <family val="2"/>
    </font>
    <font>
      <i/>
      <sz val="8"/>
      <name val="Arial"/>
      <family val="2"/>
    </font>
    <font>
      <b/>
      <sz val="8"/>
      <color rgb="FFFF0000"/>
      <name val="Arial"/>
      <family val="2"/>
    </font>
    <font>
      <sz val="8"/>
      <color rgb="FFFF0000"/>
      <name val="Arial"/>
      <family val="2"/>
    </font>
    <font>
      <sz val="11"/>
      <name val="Calibri"/>
      <family val="2"/>
      <scheme val="minor"/>
    </font>
    <font>
      <b/>
      <sz val="10"/>
      <color theme="1"/>
      <name val="Arial"/>
      <family val="2"/>
    </font>
    <font>
      <sz val="10"/>
      <color theme="1"/>
      <name val="Arial"/>
      <family val="2"/>
    </font>
    <font>
      <sz val="10"/>
      <name val="Arial"/>
      <family val="2"/>
    </font>
    <font>
      <b/>
      <sz val="10"/>
      <name val="Arial"/>
      <family val="2"/>
    </font>
    <font>
      <b/>
      <u/>
      <sz val="8"/>
      <name val="Arial"/>
      <family val="2"/>
    </font>
    <font>
      <u/>
      <sz val="8"/>
      <name val="Arial"/>
      <family val="2"/>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indexed="23"/>
      </patternFill>
    </fill>
    <fill>
      <patternFill patternType="solid">
        <fgColor theme="0"/>
        <bgColor rgb="FFFFFFFF"/>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
      <patternFill patternType="solid">
        <fgColor theme="6" tint="0.59999389629810485"/>
        <bgColor rgb="FFFFFFFF"/>
      </patternFill>
    </fill>
    <fill>
      <patternFill patternType="solid">
        <fgColor theme="5" tint="0.59999389629810485"/>
        <bgColor indexed="64"/>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s>
  <cellStyleXfs count="4">
    <xf numFmtId="0" fontId="0"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cellStyleXfs>
  <cellXfs count="154">
    <xf numFmtId="0" fontId="0" fillId="0" borderId="0" xfId="0"/>
    <xf numFmtId="164" fontId="2" fillId="0"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wrapText="1"/>
    </xf>
    <xf numFmtId="0" fontId="3" fillId="0" borderId="12"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2" xfId="1" applyFont="1" applyFill="1" applyBorder="1" applyAlignment="1">
      <alignment horizontal="left" vertical="center" wrapText="1"/>
    </xf>
    <xf numFmtId="1" fontId="2" fillId="0" borderId="12" xfId="1" applyNumberFormat="1" applyFont="1" applyFill="1" applyBorder="1" applyAlignment="1">
      <alignment horizontal="center" vertical="center" wrapText="1"/>
    </xf>
    <xf numFmtId="0" fontId="2" fillId="0" borderId="12" xfId="1" applyFont="1" applyFill="1" applyBorder="1"/>
    <xf numFmtId="1" fontId="2" fillId="0" borderId="12" xfId="1" applyNumberFormat="1" applyFont="1" applyFill="1" applyBorder="1" applyAlignment="1">
      <alignment horizontal="center" vertical="center"/>
    </xf>
    <xf numFmtId="0" fontId="2" fillId="3" borderId="12" xfId="1" applyFont="1" applyFill="1" applyBorder="1" applyAlignment="1">
      <alignment horizontal="center" vertical="center" wrapText="1"/>
    </xf>
    <xf numFmtId="0" fontId="2" fillId="3" borderId="12" xfId="1" applyFont="1" applyFill="1" applyBorder="1" applyAlignment="1">
      <alignment horizontal="justify" vertical="center" wrapText="1"/>
    </xf>
    <xf numFmtId="10" fontId="2" fillId="0" borderId="12" xfId="1" applyNumberFormat="1" applyFont="1" applyFill="1" applyBorder="1" applyAlignment="1">
      <alignment horizontal="center" vertical="center"/>
    </xf>
    <xf numFmtId="0" fontId="2" fillId="3" borderId="12" xfId="1" applyFont="1" applyFill="1" applyBorder="1" applyAlignment="1">
      <alignment vertical="center" wrapText="1"/>
    </xf>
    <xf numFmtId="0" fontId="2" fillId="4" borderId="12" xfId="1" applyFont="1" applyFill="1" applyBorder="1" applyAlignment="1">
      <alignment vertical="center" wrapText="1"/>
    </xf>
    <xf numFmtId="0" fontId="2" fillId="3" borderId="12" xfId="1" applyFont="1" applyFill="1" applyBorder="1" applyAlignment="1">
      <alignment wrapText="1"/>
    </xf>
    <xf numFmtId="0" fontId="2" fillId="3" borderId="12" xfId="1" applyFont="1" applyFill="1" applyBorder="1" applyAlignment="1">
      <alignment horizontal="left" vertical="center" wrapText="1"/>
    </xf>
    <xf numFmtId="0" fontId="2" fillId="4" borderId="12" xfId="1" applyFont="1" applyFill="1" applyBorder="1" applyAlignment="1">
      <alignment horizontal="left" vertical="center" wrapText="1"/>
    </xf>
    <xf numFmtId="0" fontId="5" fillId="3" borderId="12" xfId="1" applyFont="1" applyFill="1" applyBorder="1" applyAlignment="1">
      <alignment horizontal="justify" vertical="center" wrapText="1"/>
    </xf>
    <xf numFmtId="0" fontId="2" fillId="3" borderId="12" xfId="1" applyFont="1" applyFill="1" applyBorder="1" applyAlignment="1">
      <alignment horizontal="left" wrapText="1"/>
    </xf>
    <xf numFmtId="0" fontId="6" fillId="0" borderId="12" xfId="1" applyFont="1" applyFill="1" applyBorder="1" applyAlignment="1">
      <alignment horizontal="center" vertical="center" wrapText="1"/>
    </xf>
    <xf numFmtId="9" fontId="2" fillId="3"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xf>
    <xf numFmtId="0" fontId="3" fillId="3" borderId="12" xfId="1" applyFont="1" applyFill="1" applyBorder="1" applyAlignment="1">
      <alignment horizontal="center" vertical="center" wrapText="1"/>
    </xf>
    <xf numFmtId="9" fontId="6" fillId="0" borderId="12" xfId="1" applyNumberFormat="1" applyFont="1" applyFill="1" applyBorder="1" applyAlignment="1">
      <alignment horizontal="center" vertical="center"/>
    </xf>
    <xf numFmtId="3" fontId="6" fillId="0" borderId="12" xfId="1" applyNumberFormat="1" applyFont="1" applyFill="1" applyBorder="1" applyAlignment="1">
      <alignment horizontal="center" vertical="center"/>
    </xf>
    <xf numFmtId="0" fontId="2" fillId="3" borderId="12" xfId="1" applyFont="1" applyFill="1" applyBorder="1" applyAlignment="1" applyProtection="1">
      <alignment horizontal="justify" vertical="center" wrapText="1"/>
    </xf>
    <xf numFmtId="0" fontId="2" fillId="2" borderId="12" xfId="1" applyFont="1" applyFill="1" applyBorder="1"/>
    <xf numFmtId="0" fontId="2" fillId="3" borderId="12" xfId="1" applyFont="1" applyFill="1" applyBorder="1" applyAlignment="1">
      <alignment horizontal="center" vertical="center"/>
    </xf>
    <xf numFmtId="0" fontId="6" fillId="0" borderId="12"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5" borderId="12" xfId="1" applyFont="1" applyFill="1" applyBorder="1" applyAlignment="1">
      <alignment horizontal="center" vertical="center" wrapText="1"/>
    </xf>
    <xf numFmtId="1" fontId="2" fillId="3" borderId="12" xfId="1" applyNumberFormat="1" applyFont="1" applyFill="1" applyBorder="1" applyAlignment="1">
      <alignment horizontal="center" vertical="center"/>
    </xf>
    <xf numFmtId="10" fontId="2" fillId="0" borderId="12" xfId="1" applyNumberFormat="1" applyFont="1" applyFill="1" applyBorder="1" applyAlignment="1">
      <alignment horizontal="center" vertical="center" wrapText="1"/>
    </xf>
    <xf numFmtId="10" fontId="5" fillId="0" borderId="12" xfId="1" applyNumberFormat="1" applyFont="1" applyBorder="1" applyAlignment="1">
      <alignment horizontal="center" vertical="center" wrapText="1"/>
    </xf>
    <xf numFmtId="10" fontId="2" fillId="3" borderId="12" xfId="1" applyNumberFormat="1" applyFont="1" applyFill="1" applyBorder="1" applyAlignment="1">
      <alignment horizontal="center" vertical="center" wrapText="1"/>
    </xf>
    <xf numFmtId="0" fontId="6" fillId="3" borderId="12" xfId="1" applyFont="1" applyFill="1" applyBorder="1" applyAlignment="1">
      <alignment horizontal="center" vertical="center" wrapText="1"/>
    </xf>
    <xf numFmtId="9" fontId="2" fillId="3" borderId="12" xfId="1" applyNumberFormat="1" applyFont="1" applyFill="1" applyBorder="1" applyAlignment="1">
      <alignment horizontal="center" vertical="center"/>
    </xf>
    <xf numFmtId="10" fontId="5" fillId="3"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3" borderId="12" xfId="1" applyFont="1" applyFill="1" applyBorder="1" applyAlignment="1">
      <alignment horizontal="justify" vertical="center" wrapText="1"/>
    </xf>
    <xf numFmtId="0" fontId="2" fillId="3" borderId="12" xfId="1" applyFont="1" applyFill="1" applyBorder="1" applyAlignment="1">
      <alignment vertical="center" wrapText="1"/>
    </xf>
    <xf numFmtId="0" fontId="2" fillId="3" borderId="12" xfId="1" applyFont="1" applyFill="1" applyBorder="1" applyAlignment="1">
      <alignment horizontal="left" vertical="center" wrapText="1"/>
    </xf>
    <xf numFmtId="9" fontId="2" fillId="3" borderId="12" xfId="1" applyNumberFormat="1" applyFont="1" applyFill="1" applyBorder="1" applyAlignment="1">
      <alignment horizontal="center" vertical="center" wrapText="1"/>
    </xf>
    <xf numFmtId="0" fontId="2" fillId="3" borderId="12" xfId="1" applyFont="1" applyFill="1" applyBorder="1" applyAlignment="1" applyProtection="1">
      <alignment horizontal="justify" vertical="center" wrapText="1"/>
    </xf>
    <xf numFmtId="0" fontId="2" fillId="3" borderId="12" xfId="1" applyFont="1" applyFill="1" applyBorder="1" applyAlignment="1">
      <alignment horizontal="center" vertical="center"/>
    </xf>
    <xf numFmtId="1" fontId="2" fillId="3" borderId="12" xfId="1" applyNumberFormat="1" applyFont="1" applyFill="1" applyBorder="1" applyAlignment="1">
      <alignment horizontal="center" vertical="center"/>
    </xf>
    <xf numFmtId="10" fontId="2" fillId="0" borderId="12" xfId="1" applyNumberFormat="1" applyFont="1" applyFill="1" applyBorder="1" applyAlignment="1">
      <alignment horizontal="center" vertical="center" wrapText="1"/>
    </xf>
    <xf numFmtId="2" fontId="2" fillId="0" borderId="12" xfId="1" applyNumberFormat="1" applyFont="1" applyFill="1" applyBorder="1" applyAlignment="1">
      <alignment vertical="center"/>
    </xf>
    <xf numFmtId="10" fontId="2" fillId="0" borderId="12" xfId="1" applyNumberFormat="1" applyFont="1" applyFill="1" applyBorder="1" applyAlignment="1">
      <alignment vertical="center"/>
    </xf>
    <xf numFmtId="9" fontId="2" fillId="3" borderId="12" xfId="2" applyFont="1" applyFill="1" applyBorder="1" applyAlignment="1">
      <alignment horizontal="center" vertical="center" wrapText="1"/>
    </xf>
    <xf numFmtId="9" fontId="2" fillId="3" borderId="12" xfId="1" applyNumberFormat="1" applyFont="1" applyFill="1" applyBorder="1" applyAlignment="1">
      <alignment horizontal="center" vertical="center"/>
    </xf>
    <xf numFmtId="0" fontId="2" fillId="5" borderId="12" xfId="1" applyFont="1" applyFill="1" applyBorder="1" applyAlignment="1">
      <alignment horizontal="center" vertical="center"/>
    </xf>
    <xf numFmtId="9" fontId="6" fillId="3" borderId="12" xfId="1" applyNumberFormat="1" applyFont="1" applyFill="1" applyBorder="1" applyAlignment="1">
      <alignment horizontal="center" vertical="center"/>
    </xf>
    <xf numFmtId="1" fontId="6" fillId="3" borderId="12" xfId="1" applyNumberFormat="1" applyFont="1" applyFill="1" applyBorder="1" applyAlignment="1">
      <alignment horizontal="center" vertical="center"/>
    </xf>
    <xf numFmtId="0" fontId="2" fillId="3" borderId="12" xfId="0" applyFont="1" applyFill="1" applyBorder="1" applyAlignment="1">
      <alignment horizontal="center" vertical="center" wrapText="1"/>
    </xf>
    <xf numFmtId="3" fontId="2" fillId="3" borderId="12" xfId="1" applyNumberFormat="1" applyFont="1" applyFill="1" applyBorder="1" applyAlignment="1">
      <alignment horizontal="center" vertical="center"/>
    </xf>
    <xf numFmtId="3" fontId="6" fillId="3" borderId="12" xfId="1" applyNumberFormat="1" applyFont="1" applyFill="1" applyBorder="1" applyAlignment="1">
      <alignment horizontal="center" vertical="center"/>
    </xf>
    <xf numFmtId="0" fontId="6" fillId="3" borderId="12" xfId="1" applyFont="1" applyFill="1" applyBorder="1" applyAlignment="1">
      <alignment horizontal="center" vertical="center"/>
    </xf>
    <xf numFmtId="0" fontId="2" fillId="5" borderId="12" xfId="1" applyFont="1" applyFill="1" applyBorder="1"/>
    <xf numFmtId="0" fontId="2" fillId="3" borderId="12" xfId="0" applyFont="1" applyFill="1" applyBorder="1" applyAlignment="1">
      <alignment horizontal="center" vertical="center"/>
    </xf>
    <xf numFmtId="164" fontId="6" fillId="3" borderId="12" xfId="1" applyNumberFormat="1" applyFont="1" applyFill="1" applyBorder="1" applyAlignment="1">
      <alignment horizontal="center" vertical="center"/>
    </xf>
    <xf numFmtId="0" fontId="0" fillId="3" borderId="0" xfId="0" applyFill="1"/>
    <xf numFmtId="2" fontId="2" fillId="3" borderId="12" xfId="1" applyNumberFormat="1" applyFont="1" applyFill="1" applyBorder="1" applyAlignment="1">
      <alignment horizontal="center" vertical="center"/>
    </xf>
    <xf numFmtId="0" fontId="0" fillId="3" borderId="12" xfId="0" applyFill="1" applyBorder="1"/>
    <xf numFmtId="1" fontId="2" fillId="3" borderId="12" xfId="2" applyNumberFormat="1" applyFont="1" applyFill="1" applyBorder="1" applyAlignment="1">
      <alignment horizontal="center" vertical="center" wrapText="1"/>
    </xf>
    <xf numFmtId="0" fontId="2" fillId="3" borderId="12" xfId="1" applyFont="1" applyFill="1" applyBorder="1"/>
    <xf numFmtId="0" fontId="2" fillId="0" borderId="12" xfId="1" applyFont="1" applyFill="1" applyBorder="1" applyAlignment="1">
      <alignment horizontal="justify" vertical="center" wrapText="1"/>
    </xf>
    <xf numFmtId="10" fontId="2" fillId="3" borderId="12" xfId="1" applyNumberFormat="1" applyFont="1" applyFill="1" applyBorder="1" applyAlignment="1">
      <alignment vertical="center"/>
    </xf>
    <xf numFmtId="0" fontId="4" fillId="7" borderId="12" xfId="1" applyFont="1" applyFill="1" applyBorder="1" applyAlignment="1">
      <alignment horizontal="center" vertical="center" wrapText="1"/>
    </xf>
    <xf numFmtId="2" fontId="4" fillId="7" borderId="12" xfId="1" applyNumberFormat="1" applyFont="1" applyFill="1" applyBorder="1" applyAlignment="1">
      <alignment horizontal="center" vertical="center" wrapText="1"/>
    </xf>
    <xf numFmtId="0" fontId="3" fillId="7" borderId="12" xfId="1" applyFont="1" applyFill="1" applyBorder="1" applyAlignment="1">
      <alignment horizontal="center" vertical="center" wrapText="1"/>
    </xf>
    <xf numFmtId="49" fontId="3" fillId="7" borderId="12" xfId="1" applyNumberFormat="1" applyFont="1" applyFill="1" applyBorder="1" applyAlignment="1">
      <alignment horizontal="center" vertical="center" wrapText="1"/>
    </xf>
    <xf numFmtId="2" fontId="2" fillId="3" borderId="12" xfId="1" applyNumberFormat="1" applyFont="1" applyFill="1" applyBorder="1" applyAlignment="1">
      <alignment vertical="center"/>
    </xf>
    <xf numFmtId="0" fontId="0" fillId="3" borderId="17" xfId="0" applyFill="1" applyBorder="1"/>
    <xf numFmtId="0" fontId="3" fillId="7" borderId="12" xfId="1" applyFont="1" applyFill="1" applyBorder="1" applyAlignment="1">
      <alignment horizontal="center" vertical="center" wrapText="1"/>
    </xf>
    <xf numFmtId="10" fontId="2" fillId="3" borderId="12" xfId="1" applyNumberFormat="1" applyFont="1" applyFill="1" applyBorder="1" applyAlignment="1">
      <alignment horizontal="center" vertical="center"/>
    </xf>
    <xf numFmtId="9" fontId="2" fillId="8" borderId="12" xfId="2" applyFont="1" applyFill="1" applyBorder="1" applyAlignment="1">
      <alignment horizontal="center" vertical="center" wrapText="1"/>
    </xf>
    <xf numFmtId="0" fontId="3" fillId="9" borderId="12" xfId="1" applyFont="1" applyFill="1" applyBorder="1" applyAlignment="1">
      <alignment horizontal="center" vertical="center"/>
    </xf>
    <xf numFmtId="0" fontId="2" fillId="3" borderId="12" xfId="0" applyFont="1" applyFill="1" applyBorder="1" applyAlignment="1">
      <alignment horizontal="justify" vertical="center" wrapText="1"/>
    </xf>
    <xf numFmtId="0" fontId="2" fillId="3" borderId="12" xfId="3" applyFont="1" applyFill="1" applyBorder="1" applyAlignment="1">
      <alignment horizontal="center" vertical="center" wrapText="1"/>
    </xf>
    <xf numFmtId="0" fontId="2" fillId="5" borderId="12" xfId="1" applyFont="1" applyFill="1" applyBorder="1" applyAlignment="1">
      <alignment horizontal="justify" vertical="center"/>
    </xf>
    <xf numFmtId="0" fontId="9" fillId="3" borderId="12" xfId="3" applyFont="1" applyFill="1" applyBorder="1" applyAlignment="1">
      <alignment horizontal="left" vertical="center" wrapText="1"/>
    </xf>
    <xf numFmtId="0" fontId="2" fillId="5" borderId="12" xfId="1" applyFont="1" applyFill="1" applyBorder="1" applyAlignment="1">
      <alignment horizontal="justify" vertical="center" wrapText="1"/>
    </xf>
    <xf numFmtId="0" fontId="9" fillId="5" borderId="12" xfId="3"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8" fillId="3" borderId="12" xfId="3" applyFont="1" applyFill="1" applyBorder="1" applyAlignment="1">
      <alignment horizontal="center" vertical="center" wrapText="1"/>
    </xf>
    <xf numFmtId="0" fontId="2" fillId="3" borderId="12" xfId="0" applyNumberFormat="1" applyFont="1" applyFill="1" applyBorder="1" applyAlignment="1">
      <alignment horizontal="left" vertical="center" wrapText="1"/>
    </xf>
    <xf numFmtId="0" fontId="5" fillId="0" borderId="12" xfId="0" applyFont="1" applyFill="1" applyBorder="1" applyAlignment="1">
      <alignment vertical="center" wrapText="1"/>
    </xf>
    <xf numFmtId="0" fontId="2" fillId="0" borderId="12" xfId="1" applyFont="1" applyFill="1" applyBorder="1" applyAlignment="1">
      <alignment vertical="center" wrapText="1"/>
    </xf>
    <xf numFmtId="2" fontId="2" fillId="0" borderId="12" xfId="1" applyNumberFormat="1" applyFont="1" applyFill="1" applyBorder="1" applyAlignment="1">
      <alignment horizontal="center" vertical="center"/>
    </xf>
    <xf numFmtId="0" fontId="5" fillId="0" borderId="0" xfId="0" applyFont="1" applyFill="1" applyAlignment="1">
      <alignment horizontal="justify"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12" xfId="1" applyNumberFormat="1" applyFont="1" applyFill="1" applyBorder="1" applyAlignment="1">
      <alignment horizontal="justify" vertical="center" wrapText="1"/>
    </xf>
    <xf numFmtId="0" fontId="2" fillId="5" borderId="12" xfId="1" applyFont="1" applyFill="1" applyBorder="1" applyAlignment="1">
      <alignment horizontal="center" vertical="center" wrapText="1"/>
    </xf>
    <xf numFmtId="0" fontId="13" fillId="3" borderId="12" xfId="0" applyFont="1" applyFill="1" applyBorder="1"/>
    <xf numFmtId="0" fontId="9" fillId="3" borderId="12" xfId="3" applyFont="1" applyFill="1" applyBorder="1" applyAlignment="1">
      <alignment horizontal="center" vertical="center" wrapText="1"/>
    </xf>
    <xf numFmtId="0" fontId="2" fillId="3" borderId="14" xfId="1" applyFont="1" applyFill="1" applyBorder="1" applyAlignment="1">
      <alignment horizontal="justify" vertical="center" wrapText="1"/>
    </xf>
    <xf numFmtId="0" fontId="2" fillId="3" borderId="14" xfId="1" applyFont="1" applyFill="1" applyBorder="1" applyAlignment="1">
      <alignment horizontal="justify" vertical="top" wrapText="1"/>
    </xf>
    <xf numFmtId="0" fontId="3" fillId="5" borderId="12" xfId="1" applyFont="1" applyFill="1" applyBorder="1" applyAlignment="1">
      <alignment horizontal="center" vertical="center"/>
    </xf>
    <xf numFmtId="0" fontId="9" fillId="0" borderId="12" xfId="3" applyFont="1" applyFill="1" applyBorder="1" applyAlignment="1">
      <alignment horizontal="center" vertical="center" wrapText="1"/>
    </xf>
    <xf numFmtId="9" fontId="2" fillId="3" borderId="15" xfId="1" applyNumberFormat="1" applyFont="1" applyFill="1" applyBorder="1" applyAlignment="1">
      <alignment horizontal="center" vertical="center" wrapText="1"/>
    </xf>
    <xf numFmtId="0" fontId="15" fillId="0" borderId="0" xfId="0" applyFont="1"/>
    <xf numFmtId="0" fontId="15" fillId="0" borderId="12" xfId="0" applyFont="1" applyBorder="1"/>
    <xf numFmtId="0" fontId="16" fillId="3" borderId="12" xfId="1" applyFont="1" applyFill="1" applyBorder="1" applyAlignment="1">
      <alignment horizontal="justify" vertical="center" wrapText="1"/>
    </xf>
    <xf numFmtId="0" fontId="16" fillId="0" borderId="12" xfId="1" applyFont="1" applyFill="1" applyBorder="1" applyAlignment="1">
      <alignment horizontal="justify" vertical="center" wrapText="1"/>
    </xf>
    <xf numFmtId="0" fontId="16" fillId="3" borderId="12" xfId="1" applyFont="1" applyFill="1" applyBorder="1" applyAlignment="1" applyProtection="1">
      <alignment horizontal="justify" vertical="center" wrapText="1"/>
    </xf>
    <xf numFmtId="10" fontId="16" fillId="3" borderId="12" xfId="1" applyNumberFormat="1" applyFont="1" applyFill="1" applyBorder="1" applyAlignment="1">
      <alignment vertical="center"/>
    </xf>
    <xf numFmtId="0" fontId="15" fillId="0" borderId="0" xfId="0" applyFont="1" applyAlignment="1">
      <alignment vertical="center"/>
    </xf>
    <xf numFmtId="0" fontId="14" fillId="0" borderId="0" xfId="0" applyFont="1" applyAlignment="1">
      <alignment horizontal="center"/>
    </xf>
    <xf numFmtId="10" fontId="15" fillId="0" borderId="12" xfId="0" applyNumberFormat="1" applyFont="1" applyBorder="1" applyAlignment="1">
      <alignment vertical="center"/>
    </xf>
    <xf numFmtId="0" fontId="14" fillId="0" borderId="12" xfId="0" applyFont="1" applyBorder="1" applyAlignment="1">
      <alignment horizontal="center"/>
    </xf>
    <xf numFmtId="0" fontId="14" fillId="11" borderId="12" xfId="0" applyFont="1" applyFill="1" applyBorder="1" applyAlignment="1">
      <alignment horizontal="center" vertical="center" wrapText="1"/>
    </xf>
    <xf numFmtId="0" fontId="15" fillId="0" borderId="12" xfId="0" applyFont="1" applyBorder="1" applyAlignment="1">
      <alignment horizontal="center" vertical="center"/>
    </xf>
    <xf numFmtId="10" fontId="15" fillId="0" borderId="12" xfId="0" applyNumberFormat="1" applyFont="1" applyBorder="1" applyAlignment="1">
      <alignment horizontal="right" vertical="center"/>
    </xf>
    <xf numFmtId="0" fontId="15" fillId="10" borderId="12" xfId="0" applyFont="1" applyFill="1" applyBorder="1" applyAlignment="1">
      <alignment horizontal="center" vertical="center"/>
    </xf>
    <xf numFmtId="10" fontId="15" fillId="10" borderId="12" xfId="0" applyNumberFormat="1" applyFont="1" applyFill="1" applyBorder="1" applyAlignment="1">
      <alignment horizontal="right" vertical="center"/>
    </xf>
    <xf numFmtId="0" fontId="14" fillId="0" borderId="12" xfId="0" applyFont="1" applyBorder="1" applyAlignment="1">
      <alignment horizontal="center" vertical="center"/>
    </xf>
    <xf numFmtId="10" fontId="14" fillId="0" borderId="12" xfId="0" applyNumberFormat="1" applyFont="1" applyBorder="1" applyAlignment="1">
      <alignment horizontal="right" vertical="center"/>
    </xf>
    <xf numFmtId="0" fontId="15" fillId="0" borderId="12" xfId="0" applyFont="1" applyBorder="1" applyAlignment="1">
      <alignment vertical="center"/>
    </xf>
    <xf numFmtId="0" fontId="15" fillId="10" borderId="12" xfId="0" applyFont="1" applyFill="1" applyBorder="1" applyAlignment="1">
      <alignment vertical="center"/>
    </xf>
    <xf numFmtId="0" fontId="14" fillId="11" borderId="12" xfId="0" applyFont="1" applyFill="1" applyBorder="1" applyAlignment="1">
      <alignment horizontal="center"/>
    </xf>
    <xf numFmtId="9" fontId="15" fillId="0" borderId="12" xfId="0" applyNumberFormat="1" applyFont="1" applyBorder="1" applyAlignment="1">
      <alignment vertical="center"/>
    </xf>
    <xf numFmtId="0" fontId="3" fillId="7" borderId="13" xfId="1" applyFont="1" applyFill="1" applyBorder="1" applyAlignment="1">
      <alignment horizontal="center" vertical="center" wrapText="1"/>
    </xf>
    <xf numFmtId="0" fontId="3" fillId="7" borderId="14" xfId="1" applyFont="1" applyFill="1" applyBorder="1" applyAlignment="1">
      <alignment horizontal="center" vertical="center" wrapText="1"/>
    </xf>
    <xf numFmtId="0" fontId="3" fillId="7" borderId="16" xfId="1" applyFont="1" applyFill="1" applyBorder="1" applyAlignment="1">
      <alignment horizontal="center" vertical="center" wrapText="1"/>
    </xf>
    <xf numFmtId="0" fontId="3" fillId="7" borderId="17" xfId="1" applyFont="1" applyFill="1" applyBorder="1" applyAlignment="1">
      <alignment horizontal="center" vertical="center" wrapText="1"/>
    </xf>
    <xf numFmtId="0" fontId="3" fillId="7" borderId="15" xfId="1" applyFont="1" applyFill="1" applyBorder="1" applyAlignment="1">
      <alignment horizontal="center" vertical="center" wrapText="1"/>
    </xf>
    <xf numFmtId="0" fontId="3" fillId="7" borderId="12" xfId="1" applyFont="1" applyFill="1" applyBorder="1" applyAlignment="1">
      <alignment horizontal="center" vertical="center"/>
    </xf>
    <xf numFmtId="0" fontId="3" fillId="7" borderId="12"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wrapText="1"/>
    </xf>
    <xf numFmtId="0" fontId="2" fillId="0" borderId="11" xfId="0" applyFont="1" applyFill="1" applyBorder="1" applyAlignment="1">
      <alignment wrapText="1"/>
    </xf>
    <xf numFmtId="0" fontId="3" fillId="0" borderId="2" xfId="0" applyFont="1" applyFill="1" applyBorder="1" applyAlignment="1">
      <alignment horizontal="center" vertical="center" wrapText="1"/>
    </xf>
    <xf numFmtId="0" fontId="2" fillId="0" borderId="3" xfId="0" applyFont="1" applyFill="1" applyBorder="1"/>
    <xf numFmtId="0" fontId="2" fillId="0" borderId="3" xfId="0" applyFont="1" applyFill="1" applyBorder="1" applyAlignment="1">
      <alignment horizontal="left"/>
    </xf>
    <xf numFmtId="0" fontId="2" fillId="6" borderId="3" xfId="0" applyFont="1" applyFill="1" applyBorder="1"/>
    <xf numFmtId="0" fontId="2" fillId="3" borderId="3" xfId="0" applyFont="1" applyFill="1" applyBorder="1"/>
    <xf numFmtId="0" fontId="2" fillId="0" borderId="4" xfId="0" applyFont="1" applyFill="1" applyBorder="1"/>
    <xf numFmtId="0" fontId="2" fillId="0" borderId="9" xfId="0" applyFont="1" applyFill="1" applyBorder="1"/>
    <xf numFmtId="0" fontId="2" fillId="0" borderId="10" xfId="0" applyFont="1" applyFill="1" applyBorder="1"/>
    <xf numFmtId="0" fontId="2" fillId="0" borderId="10" xfId="0" applyFont="1" applyFill="1" applyBorder="1" applyAlignment="1">
      <alignment horizontal="left"/>
    </xf>
    <xf numFmtId="0" fontId="2" fillId="6" borderId="10" xfId="0" applyFont="1" applyFill="1" applyBorder="1"/>
    <xf numFmtId="0" fontId="2" fillId="3" borderId="10" xfId="0" applyFont="1" applyFill="1" applyBorder="1"/>
    <xf numFmtId="0" fontId="2" fillId="0" borderId="18" xfId="0" applyFont="1" applyFill="1" applyBorder="1"/>
    <xf numFmtId="0" fontId="2" fillId="0" borderId="5" xfId="0" applyFont="1" applyFill="1" applyBorder="1" applyAlignment="1">
      <alignment horizontal="left" vertical="center"/>
    </xf>
    <xf numFmtId="0" fontId="2" fillId="0" borderId="6" xfId="0" applyFont="1" applyFill="1" applyBorder="1"/>
    <xf numFmtId="0" fontId="2" fillId="0" borderId="7" xfId="0" applyFont="1" applyFill="1" applyBorder="1"/>
    <xf numFmtId="0" fontId="17" fillId="3" borderId="0" xfId="1" applyFont="1" applyFill="1" applyBorder="1" applyAlignment="1">
      <alignment horizontal="center" vertical="center" wrapText="1"/>
    </xf>
    <xf numFmtId="0" fontId="14" fillId="0" borderId="0" xfId="0" applyFont="1" applyAlignment="1">
      <alignment horizontal="center"/>
    </xf>
  </cellXfs>
  <cellStyles count="4">
    <cellStyle name="Hipervínculo" xfId="3" builtinId="8"/>
    <cellStyle name="Normal" xfId="0" builtinId="0"/>
    <cellStyle name="Normal 2" xfId="1"/>
    <cellStyle name="Porcentual 2" xfId="2"/>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EZPPTSd4qX66OVO-Hx1-zKT6MhffkVAasEnZOnyGTq8/edit" TargetMode="External"/><Relationship Id="rId2" Type="http://schemas.openxmlformats.org/officeDocument/2006/relationships/hyperlink" Target="http://www.idep.edu.co/?q=content/idp-04-proceso-de-investigaci%C3%B3n-y-desarrollo-pedag%C3%B3gico" TargetMode="External"/><Relationship Id="rId1" Type="http://schemas.openxmlformats.org/officeDocument/2006/relationships/hyperlink" Target="http://www.idep.edu.co/?q=content/indicadores-de-gesti%C3%B3n" TargetMode="External"/><Relationship Id="rId6" Type="http://schemas.openxmlformats.org/officeDocument/2006/relationships/printerSettings" Target="../printerSettings/printerSettings1.bin"/><Relationship Id="rId5" Type="http://schemas.openxmlformats.org/officeDocument/2006/relationships/hyperlink" Target="http://www.idep.edu.co/?q=content/transparencia-y-acceso-la-informaci%C3%B3n-p%C3%BAblica-idep" TargetMode="External"/><Relationship Id="rId4" Type="http://schemas.openxmlformats.org/officeDocument/2006/relationships/hyperlink" Target="http://www.idep.edu.co/?q=content/estados-financieros-trimestrales-2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Z109"/>
  <sheetViews>
    <sheetView tabSelected="1" workbookViewId="0">
      <selection activeCell="Z102" sqref="A102:Z102"/>
    </sheetView>
  </sheetViews>
  <sheetFormatPr baseColWidth="10" defaultRowHeight="15"/>
  <cols>
    <col min="1" max="1" width="18.42578125" customWidth="1"/>
    <col min="2" max="2" width="26.85546875" customWidth="1"/>
    <col min="3" max="3" width="30.5703125" customWidth="1"/>
    <col min="4" max="4" width="25" customWidth="1"/>
    <col min="5" max="5" width="18.28515625" customWidth="1"/>
    <col min="6" max="8" width="11.42578125" customWidth="1"/>
    <col min="9" max="9" width="13.85546875" customWidth="1"/>
    <col min="10" max="10" width="11.42578125" customWidth="1"/>
    <col min="11" max="14" width="11.42578125" style="64" customWidth="1"/>
    <col min="15" max="15" width="13" style="64" customWidth="1"/>
    <col min="16" max="16" width="11.42578125" style="64"/>
    <col min="17" max="17" width="11.42578125" style="64" customWidth="1"/>
    <col min="18" max="18" width="11.5703125" customWidth="1"/>
    <col min="19" max="19" width="11.42578125" customWidth="1"/>
    <col min="23" max="23" width="27.140625" customWidth="1"/>
    <col min="24" max="24" width="47.42578125" customWidth="1"/>
    <col min="25" max="25" width="18" customWidth="1"/>
    <col min="26" max="26" width="16.140625" customWidth="1"/>
  </cols>
  <sheetData>
    <row r="1" spans="1:26">
      <c r="A1" s="134"/>
      <c r="B1" s="137" t="s">
        <v>223</v>
      </c>
      <c r="C1" s="138"/>
      <c r="D1" s="138"/>
      <c r="E1" s="139"/>
      <c r="F1" s="138"/>
      <c r="G1" s="138"/>
      <c r="H1" s="138"/>
      <c r="I1" s="138"/>
      <c r="J1" s="138"/>
      <c r="K1" s="140"/>
      <c r="L1" s="141"/>
      <c r="M1" s="141"/>
      <c r="N1" s="138"/>
      <c r="O1" s="138"/>
      <c r="P1" s="140"/>
      <c r="Q1" s="141"/>
      <c r="R1" s="138"/>
      <c r="S1" s="138"/>
      <c r="T1" s="142"/>
      <c r="U1" s="149" t="s">
        <v>225</v>
      </c>
      <c r="V1" s="150"/>
      <c r="W1" s="150"/>
      <c r="X1" s="150"/>
      <c r="Y1" s="150"/>
      <c r="Z1" s="151"/>
    </row>
    <row r="2" spans="1:26" ht="10.5" customHeight="1">
      <c r="A2" s="135"/>
      <c r="B2" s="143"/>
      <c r="C2" s="144"/>
      <c r="D2" s="144"/>
      <c r="E2" s="145"/>
      <c r="F2" s="144"/>
      <c r="G2" s="144"/>
      <c r="H2" s="144"/>
      <c r="I2" s="144"/>
      <c r="J2" s="144"/>
      <c r="K2" s="146"/>
      <c r="L2" s="147"/>
      <c r="M2" s="147"/>
      <c r="N2" s="144"/>
      <c r="O2" s="144"/>
      <c r="P2" s="146"/>
      <c r="Q2" s="147"/>
      <c r="R2" s="144"/>
      <c r="S2" s="144"/>
      <c r="T2" s="148"/>
      <c r="U2" s="149" t="s">
        <v>226</v>
      </c>
      <c r="V2" s="150"/>
      <c r="W2" s="150"/>
      <c r="X2" s="150"/>
      <c r="Y2" s="150"/>
      <c r="Z2" s="151"/>
    </row>
    <row r="3" spans="1:26">
      <c r="A3" s="135"/>
      <c r="B3" s="137" t="s">
        <v>224</v>
      </c>
      <c r="C3" s="138"/>
      <c r="D3" s="138"/>
      <c r="E3" s="139"/>
      <c r="F3" s="138"/>
      <c r="G3" s="138"/>
      <c r="H3" s="138"/>
      <c r="I3" s="138"/>
      <c r="J3" s="138"/>
      <c r="K3" s="140"/>
      <c r="L3" s="141"/>
      <c r="M3" s="141"/>
      <c r="N3" s="138"/>
      <c r="O3" s="138"/>
      <c r="P3" s="140"/>
      <c r="Q3" s="141"/>
      <c r="R3" s="138"/>
      <c r="S3" s="138"/>
      <c r="T3" s="142"/>
      <c r="U3" s="149" t="s">
        <v>227</v>
      </c>
      <c r="V3" s="150"/>
      <c r="W3" s="150"/>
      <c r="X3" s="150"/>
      <c r="Y3" s="150"/>
      <c r="Z3" s="151"/>
    </row>
    <row r="4" spans="1:26" ht="9.75" customHeight="1">
      <c r="A4" s="136"/>
      <c r="B4" s="143"/>
      <c r="C4" s="144"/>
      <c r="D4" s="144"/>
      <c r="E4" s="145"/>
      <c r="F4" s="144"/>
      <c r="G4" s="144"/>
      <c r="H4" s="144"/>
      <c r="I4" s="144"/>
      <c r="J4" s="144"/>
      <c r="K4" s="146"/>
      <c r="L4" s="147"/>
      <c r="M4" s="147"/>
      <c r="N4" s="144"/>
      <c r="O4" s="144"/>
      <c r="P4" s="146"/>
      <c r="Q4" s="147"/>
      <c r="R4" s="144"/>
      <c r="S4" s="144"/>
      <c r="T4" s="148"/>
      <c r="U4" s="149" t="s">
        <v>228</v>
      </c>
      <c r="V4" s="150"/>
      <c r="W4" s="150"/>
      <c r="X4" s="150"/>
      <c r="Y4" s="150"/>
      <c r="Z4" s="151"/>
    </row>
    <row r="6" spans="1:26" ht="21.75" customHeight="1">
      <c r="A6" s="127" t="s">
        <v>0</v>
      </c>
      <c r="B6" s="127" t="s">
        <v>1</v>
      </c>
      <c r="C6" s="127" t="s">
        <v>2</v>
      </c>
      <c r="D6" s="127" t="s">
        <v>3</v>
      </c>
      <c r="E6" s="127" t="s">
        <v>4</v>
      </c>
      <c r="F6" s="129" t="s">
        <v>5</v>
      </c>
      <c r="G6" s="131"/>
      <c r="H6" s="129" t="s">
        <v>6</v>
      </c>
      <c r="I6" s="130"/>
      <c r="J6" s="131"/>
      <c r="K6" s="129" t="s">
        <v>208</v>
      </c>
      <c r="L6" s="130"/>
      <c r="M6" s="130"/>
      <c r="N6" s="131"/>
      <c r="O6" s="132" t="s">
        <v>209</v>
      </c>
      <c r="P6" s="132"/>
      <c r="Q6" s="132"/>
      <c r="R6" s="132"/>
      <c r="S6" s="132"/>
      <c r="T6" s="133" t="s">
        <v>210</v>
      </c>
      <c r="U6" s="133" t="s">
        <v>211</v>
      </c>
      <c r="V6" s="133" t="s">
        <v>212</v>
      </c>
      <c r="W6" s="127" t="s">
        <v>213</v>
      </c>
      <c r="X6" s="127" t="s">
        <v>214</v>
      </c>
      <c r="Y6" s="127" t="s">
        <v>215</v>
      </c>
      <c r="Z6" s="127" t="s">
        <v>216</v>
      </c>
    </row>
    <row r="7" spans="1:26" ht="36" customHeight="1">
      <c r="A7" s="128"/>
      <c r="B7" s="128"/>
      <c r="C7" s="128"/>
      <c r="D7" s="128"/>
      <c r="E7" s="128"/>
      <c r="F7" s="71" t="s">
        <v>7</v>
      </c>
      <c r="G7" s="72" t="s">
        <v>8</v>
      </c>
      <c r="H7" s="73" t="s">
        <v>9</v>
      </c>
      <c r="I7" s="73" t="s">
        <v>10</v>
      </c>
      <c r="J7" s="74" t="s">
        <v>11</v>
      </c>
      <c r="K7" s="74" t="s">
        <v>217</v>
      </c>
      <c r="L7" s="74" t="s">
        <v>218</v>
      </c>
      <c r="M7" s="74" t="s">
        <v>219</v>
      </c>
      <c r="N7" s="74" t="s">
        <v>220</v>
      </c>
      <c r="O7" s="73" t="s">
        <v>221</v>
      </c>
      <c r="P7" s="73" t="s">
        <v>217</v>
      </c>
      <c r="Q7" s="73" t="s">
        <v>218</v>
      </c>
      <c r="R7" s="77" t="s">
        <v>219</v>
      </c>
      <c r="S7" s="73" t="s">
        <v>220</v>
      </c>
      <c r="T7" s="133"/>
      <c r="U7" s="133"/>
      <c r="V7" s="133"/>
      <c r="W7" s="128"/>
      <c r="X7" s="128"/>
      <c r="Y7" s="128"/>
      <c r="Z7" s="128"/>
    </row>
    <row r="8" spans="1:26" ht="75.75" customHeight="1">
      <c r="A8" s="23" t="s">
        <v>12</v>
      </c>
      <c r="B8" s="16" t="s">
        <v>13</v>
      </c>
      <c r="C8" s="43" t="s">
        <v>14</v>
      </c>
      <c r="D8" s="14" t="s">
        <v>15</v>
      </c>
      <c r="E8" s="4" t="s">
        <v>16</v>
      </c>
      <c r="F8" s="12">
        <v>0.1293</v>
      </c>
      <c r="G8" s="65">
        <f>18.5/89</f>
        <v>0.20786516853932585</v>
      </c>
      <c r="H8" s="4" t="s">
        <v>17</v>
      </c>
      <c r="I8" s="2" t="s">
        <v>18</v>
      </c>
      <c r="J8" s="5">
        <v>1</v>
      </c>
      <c r="K8" s="58">
        <v>1</v>
      </c>
      <c r="L8" s="58">
        <v>1</v>
      </c>
      <c r="M8" s="58">
        <v>1</v>
      </c>
      <c r="N8" s="58">
        <v>1</v>
      </c>
      <c r="O8" s="41"/>
      <c r="P8" s="57">
        <v>1</v>
      </c>
      <c r="Q8" s="41">
        <v>1</v>
      </c>
      <c r="R8" s="41">
        <v>1</v>
      </c>
      <c r="S8" s="3"/>
      <c r="T8" s="40">
        <f t="shared" ref="T8:T71" si="0">SUM(P8:S8)</f>
        <v>3</v>
      </c>
      <c r="U8" s="51">
        <f t="shared" ref="U8:U70" si="1">IFERROR(IF(H8="Demanda",T8/O8,IF(H8="Constante",T8/(J8*4),T8/J8)),0)</f>
        <v>0.75</v>
      </c>
      <c r="V8" s="50">
        <f t="shared" ref="V8:V71" si="2">U8*G8</f>
        <v>0.1558988764044944</v>
      </c>
      <c r="W8" s="57" t="s">
        <v>335</v>
      </c>
      <c r="X8" s="81" t="s">
        <v>371</v>
      </c>
      <c r="Y8" s="68"/>
      <c r="Z8" s="8"/>
    </row>
    <row r="9" spans="1:26" ht="100.5" customHeight="1">
      <c r="A9" s="23" t="s">
        <v>12</v>
      </c>
      <c r="B9" s="16" t="s">
        <v>13</v>
      </c>
      <c r="C9" s="43" t="s">
        <v>19</v>
      </c>
      <c r="D9" s="14" t="s">
        <v>20</v>
      </c>
      <c r="E9" s="4" t="s">
        <v>21</v>
      </c>
      <c r="F9" s="12">
        <v>0.1193</v>
      </c>
      <c r="G9" s="65">
        <f t="shared" ref="G9:G72" si="3">18.5/89</f>
        <v>0.20786516853932585</v>
      </c>
      <c r="H9" s="4" t="s">
        <v>17</v>
      </c>
      <c r="I9" s="2" t="s">
        <v>22</v>
      </c>
      <c r="J9" s="5">
        <v>1</v>
      </c>
      <c r="K9" s="58">
        <v>1</v>
      </c>
      <c r="L9" s="58">
        <v>1</v>
      </c>
      <c r="M9" s="58">
        <v>1</v>
      </c>
      <c r="N9" s="58">
        <v>1</v>
      </c>
      <c r="O9" s="41"/>
      <c r="P9" s="41">
        <v>1</v>
      </c>
      <c r="Q9" s="41">
        <v>1</v>
      </c>
      <c r="R9" s="41">
        <v>1</v>
      </c>
      <c r="S9" s="3"/>
      <c r="T9" s="40">
        <f t="shared" si="0"/>
        <v>3</v>
      </c>
      <c r="U9" s="51">
        <f t="shared" si="1"/>
        <v>0.75</v>
      </c>
      <c r="V9" s="50">
        <f t="shared" si="2"/>
        <v>0.1558988764044944</v>
      </c>
      <c r="W9" s="57" t="s">
        <v>336</v>
      </c>
      <c r="X9" s="81" t="s">
        <v>372</v>
      </c>
      <c r="Y9" s="68"/>
      <c r="Z9" s="8"/>
    </row>
    <row r="10" spans="1:26" ht="76.5" customHeight="1">
      <c r="A10" s="23" t="s">
        <v>12</v>
      </c>
      <c r="B10" s="16" t="s">
        <v>13</v>
      </c>
      <c r="C10" s="43" t="s">
        <v>19</v>
      </c>
      <c r="D10" s="14" t="s">
        <v>23</v>
      </c>
      <c r="E10" s="4" t="s">
        <v>21</v>
      </c>
      <c r="F10" s="12">
        <v>0.10639999999999999</v>
      </c>
      <c r="G10" s="65">
        <f t="shared" si="3"/>
        <v>0.20786516853932585</v>
      </c>
      <c r="H10" s="4" t="s">
        <v>17</v>
      </c>
      <c r="I10" s="2" t="s">
        <v>22</v>
      </c>
      <c r="J10" s="5">
        <v>1</v>
      </c>
      <c r="K10" s="58">
        <v>1</v>
      </c>
      <c r="L10" s="58">
        <v>1</v>
      </c>
      <c r="M10" s="58">
        <v>1</v>
      </c>
      <c r="N10" s="58">
        <v>1</v>
      </c>
      <c r="O10" s="41"/>
      <c r="P10" s="41">
        <v>1</v>
      </c>
      <c r="Q10" s="41">
        <v>1</v>
      </c>
      <c r="R10" s="41">
        <v>1</v>
      </c>
      <c r="S10" s="3"/>
      <c r="T10" s="40">
        <f t="shared" si="0"/>
        <v>3</v>
      </c>
      <c r="U10" s="51">
        <f t="shared" si="1"/>
        <v>0.75</v>
      </c>
      <c r="V10" s="50">
        <f t="shared" si="2"/>
        <v>0.1558988764044944</v>
      </c>
      <c r="W10" s="57" t="s">
        <v>337</v>
      </c>
      <c r="X10" s="81" t="s">
        <v>374</v>
      </c>
      <c r="Y10" s="68"/>
      <c r="Z10" s="8"/>
    </row>
    <row r="11" spans="1:26" ht="108.75" customHeight="1">
      <c r="A11" s="23" t="s">
        <v>12</v>
      </c>
      <c r="B11" s="16" t="s">
        <v>24</v>
      </c>
      <c r="C11" s="43" t="s">
        <v>25</v>
      </c>
      <c r="D11" s="14" t="s">
        <v>26</v>
      </c>
      <c r="E11" s="4" t="s">
        <v>16</v>
      </c>
      <c r="F11" s="12">
        <v>0.127</v>
      </c>
      <c r="G11" s="65">
        <f t="shared" si="3"/>
        <v>0.20786516853932585</v>
      </c>
      <c r="H11" s="4" t="s">
        <v>17</v>
      </c>
      <c r="I11" s="2" t="s">
        <v>22</v>
      </c>
      <c r="J11" s="5">
        <v>1</v>
      </c>
      <c r="K11" s="58">
        <v>1</v>
      </c>
      <c r="L11" s="58">
        <v>1</v>
      </c>
      <c r="M11" s="58">
        <v>1</v>
      </c>
      <c r="N11" s="58">
        <v>1</v>
      </c>
      <c r="O11" s="41"/>
      <c r="P11" s="41">
        <v>1</v>
      </c>
      <c r="Q11" s="41">
        <v>1</v>
      </c>
      <c r="R11" s="41">
        <v>1</v>
      </c>
      <c r="S11" s="3"/>
      <c r="T11" s="40">
        <f t="shared" si="0"/>
        <v>3</v>
      </c>
      <c r="U11" s="51">
        <f t="shared" si="1"/>
        <v>0.75</v>
      </c>
      <c r="V11" s="50">
        <f t="shared" si="2"/>
        <v>0.1558988764044944</v>
      </c>
      <c r="W11" s="57" t="s">
        <v>335</v>
      </c>
      <c r="X11" s="81" t="s">
        <v>373</v>
      </c>
      <c r="Y11" s="68"/>
      <c r="Z11" s="8"/>
    </row>
    <row r="12" spans="1:26" ht="118.5" customHeight="1">
      <c r="A12" s="23" t="s">
        <v>12</v>
      </c>
      <c r="B12" s="16" t="s">
        <v>24</v>
      </c>
      <c r="C12" s="43" t="s">
        <v>25</v>
      </c>
      <c r="D12" s="14" t="s">
        <v>27</v>
      </c>
      <c r="E12" s="4" t="s">
        <v>21</v>
      </c>
      <c r="F12" s="12">
        <v>0.128</v>
      </c>
      <c r="G12" s="65">
        <f t="shared" si="3"/>
        <v>0.20786516853932585</v>
      </c>
      <c r="H12" s="4" t="s">
        <v>17</v>
      </c>
      <c r="I12" s="2" t="s">
        <v>22</v>
      </c>
      <c r="J12" s="5">
        <v>1</v>
      </c>
      <c r="K12" s="58">
        <v>1</v>
      </c>
      <c r="L12" s="58">
        <v>1</v>
      </c>
      <c r="M12" s="58">
        <v>1</v>
      </c>
      <c r="N12" s="58">
        <v>1</v>
      </c>
      <c r="O12" s="41"/>
      <c r="P12" s="41">
        <v>1</v>
      </c>
      <c r="Q12" s="41">
        <v>1</v>
      </c>
      <c r="R12" s="41">
        <v>1</v>
      </c>
      <c r="S12" s="3"/>
      <c r="T12" s="40">
        <f t="shared" si="0"/>
        <v>3</v>
      </c>
      <c r="U12" s="51">
        <f t="shared" si="1"/>
        <v>0.75</v>
      </c>
      <c r="V12" s="50">
        <f t="shared" si="2"/>
        <v>0.1558988764044944</v>
      </c>
      <c r="W12" s="57" t="s">
        <v>337</v>
      </c>
      <c r="X12" s="81" t="s">
        <v>375</v>
      </c>
      <c r="Y12" s="68"/>
      <c r="Z12" s="8"/>
    </row>
    <row r="13" spans="1:26" ht="148.5" customHeight="1">
      <c r="A13" s="23" t="s">
        <v>12</v>
      </c>
      <c r="B13" s="16" t="s">
        <v>24</v>
      </c>
      <c r="C13" s="43" t="s">
        <v>25</v>
      </c>
      <c r="D13" s="14" t="s">
        <v>28</v>
      </c>
      <c r="E13" s="4" t="s">
        <v>16</v>
      </c>
      <c r="F13" s="12">
        <v>0.126</v>
      </c>
      <c r="G13" s="65">
        <f t="shared" si="3"/>
        <v>0.20786516853932585</v>
      </c>
      <c r="H13" s="4" t="s">
        <v>17</v>
      </c>
      <c r="I13" s="2" t="s">
        <v>22</v>
      </c>
      <c r="J13" s="5">
        <v>1</v>
      </c>
      <c r="K13" s="58">
        <v>1</v>
      </c>
      <c r="L13" s="58">
        <v>1</v>
      </c>
      <c r="M13" s="58">
        <v>1</v>
      </c>
      <c r="N13" s="58">
        <v>1</v>
      </c>
      <c r="O13" s="41"/>
      <c r="P13" s="41">
        <v>1</v>
      </c>
      <c r="Q13" s="41">
        <v>1</v>
      </c>
      <c r="R13" s="41">
        <v>1</v>
      </c>
      <c r="S13" s="3"/>
      <c r="T13" s="40">
        <f t="shared" si="0"/>
        <v>3</v>
      </c>
      <c r="U13" s="51">
        <f t="shared" si="1"/>
        <v>0.75</v>
      </c>
      <c r="V13" s="50">
        <f t="shared" si="2"/>
        <v>0.1558988764044944</v>
      </c>
      <c r="W13" s="57" t="s">
        <v>338</v>
      </c>
      <c r="X13" s="81" t="s">
        <v>376</v>
      </c>
      <c r="Y13" s="68"/>
      <c r="Z13" s="8"/>
    </row>
    <row r="14" spans="1:26" ht="80.25" customHeight="1">
      <c r="A14" s="23" t="s">
        <v>12</v>
      </c>
      <c r="B14" s="16" t="s">
        <v>24</v>
      </c>
      <c r="C14" s="43" t="s">
        <v>25</v>
      </c>
      <c r="D14" s="14" t="s">
        <v>29</v>
      </c>
      <c r="E14" s="4" t="s">
        <v>21</v>
      </c>
      <c r="F14" s="12">
        <v>0.109</v>
      </c>
      <c r="G14" s="65">
        <f t="shared" si="3"/>
        <v>0.20786516853932585</v>
      </c>
      <c r="H14" s="4" t="s">
        <v>17</v>
      </c>
      <c r="I14" s="2" t="s">
        <v>22</v>
      </c>
      <c r="J14" s="5">
        <v>1</v>
      </c>
      <c r="K14" s="58">
        <v>1</v>
      </c>
      <c r="L14" s="58">
        <v>1</v>
      </c>
      <c r="M14" s="58">
        <v>1</v>
      </c>
      <c r="N14" s="58">
        <v>1</v>
      </c>
      <c r="O14" s="41"/>
      <c r="P14" s="41">
        <v>1</v>
      </c>
      <c r="Q14" s="41">
        <v>1</v>
      </c>
      <c r="R14" s="41">
        <v>1</v>
      </c>
      <c r="S14" s="3"/>
      <c r="T14" s="40">
        <f t="shared" si="0"/>
        <v>3</v>
      </c>
      <c r="U14" s="51">
        <f t="shared" si="1"/>
        <v>0.75</v>
      </c>
      <c r="V14" s="50">
        <f t="shared" si="2"/>
        <v>0.1558988764044944</v>
      </c>
      <c r="W14" s="57" t="s">
        <v>337</v>
      </c>
      <c r="X14" s="81" t="s">
        <v>374</v>
      </c>
      <c r="Y14" s="68"/>
      <c r="Z14" s="8"/>
    </row>
    <row r="15" spans="1:26" ht="81.75" customHeight="1">
      <c r="A15" s="23" t="s">
        <v>12</v>
      </c>
      <c r="B15" s="16" t="s">
        <v>24</v>
      </c>
      <c r="C15" s="13" t="s">
        <v>25</v>
      </c>
      <c r="D15" s="14" t="s">
        <v>30</v>
      </c>
      <c r="E15" s="4" t="s">
        <v>31</v>
      </c>
      <c r="F15" s="12">
        <v>9.5000000000000001E-2</v>
      </c>
      <c r="G15" s="65">
        <f t="shared" si="3"/>
        <v>0.20786516853932585</v>
      </c>
      <c r="H15" s="2" t="s">
        <v>32</v>
      </c>
      <c r="I15" s="45" t="s">
        <v>384</v>
      </c>
      <c r="J15" s="5">
        <f>SUM(K15:N15)</f>
        <v>3</v>
      </c>
      <c r="K15" s="58">
        <v>0</v>
      </c>
      <c r="L15" s="58">
        <v>1</v>
      </c>
      <c r="M15" s="58">
        <v>1</v>
      </c>
      <c r="N15" s="58">
        <v>1</v>
      </c>
      <c r="O15" s="41"/>
      <c r="P15" s="41">
        <v>0</v>
      </c>
      <c r="Q15" s="41">
        <v>1</v>
      </c>
      <c r="R15" s="41">
        <v>1</v>
      </c>
      <c r="S15" s="3"/>
      <c r="T15" s="40">
        <f t="shared" si="0"/>
        <v>2</v>
      </c>
      <c r="U15" s="51">
        <f t="shared" si="1"/>
        <v>0.66666666666666663</v>
      </c>
      <c r="V15" s="50">
        <f t="shared" si="2"/>
        <v>0.13857677902621723</v>
      </c>
      <c r="W15" s="84" t="s">
        <v>339</v>
      </c>
      <c r="X15" s="81" t="s">
        <v>385</v>
      </c>
      <c r="Y15" s="68"/>
      <c r="Z15" s="8"/>
    </row>
    <row r="16" spans="1:26" ht="37.5" customHeight="1">
      <c r="A16" s="23" t="s">
        <v>12</v>
      </c>
      <c r="B16" s="16" t="s">
        <v>33</v>
      </c>
      <c r="C16" s="13" t="s">
        <v>34</v>
      </c>
      <c r="D16" s="42" t="s">
        <v>229</v>
      </c>
      <c r="E16" s="4" t="s">
        <v>35</v>
      </c>
      <c r="F16" s="12">
        <v>0.06</v>
      </c>
      <c r="G16" s="65">
        <f t="shared" si="3"/>
        <v>0.20786516853932585</v>
      </c>
      <c r="H16" s="2" t="s">
        <v>17</v>
      </c>
      <c r="I16" s="2" t="s">
        <v>36</v>
      </c>
      <c r="J16" s="4">
        <v>1</v>
      </c>
      <c r="K16" s="41">
        <v>1</v>
      </c>
      <c r="L16" s="41">
        <v>1</v>
      </c>
      <c r="M16" s="41">
        <v>1</v>
      </c>
      <c r="N16" s="41">
        <v>1</v>
      </c>
      <c r="O16" s="41"/>
      <c r="P16" s="41">
        <v>1</v>
      </c>
      <c r="Q16" s="41">
        <v>1</v>
      </c>
      <c r="R16" s="41">
        <v>1</v>
      </c>
      <c r="S16" s="3"/>
      <c r="T16" s="40">
        <f t="shared" si="0"/>
        <v>3</v>
      </c>
      <c r="U16" s="51">
        <f t="shared" si="1"/>
        <v>0.75</v>
      </c>
      <c r="V16" s="50">
        <f t="shared" si="2"/>
        <v>0.1558988764044944</v>
      </c>
      <c r="W16" s="82" t="s">
        <v>340</v>
      </c>
      <c r="X16" s="81" t="s">
        <v>377</v>
      </c>
      <c r="Y16" s="68"/>
      <c r="Z16" s="8"/>
    </row>
    <row r="17" spans="1:26" ht="45">
      <c r="A17" s="3" t="s">
        <v>37</v>
      </c>
      <c r="B17" s="16" t="s">
        <v>33</v>
      </c>
      <c r="C17" s="13" t="s">
        <v>34</v>
      </c>
      <c r="D17" s="42" t="s">
        <v>239</v>
      </c>
      <c r="E17" s="4" t="s">
        <v>38</v>
      </c>
      <c r="F17" s="33">
        <v>0.2</v>
      </c>
      <c r="G17" s="65">
        <f t="shared" si="3"/>
        <v>0.20786516853932585</v>
      </c>
      <c r="H17" s="2" t="s">
        <v>17</v>
      </c>
      <c r="I17" s="2" t="s">
        <v>36</v>
      </c>
      <c r="J17" s="9">
        <v>1</v>
      </c>
      <c r="K17" s="41">
        <v>1</v>
      </c>
      <c r="L17" s="40">
        <v>1</v>
      </c>
      <c r="M17" s="41">
        <v>1</v>
      </c>
      <c r="N17" s="41">
        <v>1</v>
      </c>
      <c r="O17" s="47"/>
      <c r="P17" s="47">
        <v>1</v>
      </c>
      <c r="Q17" s="5">
        <v>1</v>
      </c>
      <c r="R17" s="47">
        <v>1</v>
      </c>
      <c r="S17" s="5"/>
      <c r="T17" s="40">
        <f t="shared" si="0"/>
        <v>3</v>
      </c>
      <c r="U17" s="51">
        <f>IFERROR(IF(H17="Demanda",T17/O17,IF(H17="Constante",T17/(J17*4),T17/J17)),0)</f>
        <v>0.75</v>
      </c>
      <c r="V17" s="50">
        <f>U17*G17</f>
        <v>0.1558988764044944</v>
      </c>
      <c r="W17" s="82" t="s">
        <v>340</v>
      </c>
      <c r="X17" s="81" t="s">
        <v>378</v>
      </c>
      <c r="Y17" s="41"/>
      <c r="Z17" s="6"/>
    </row>
    <row r="18" spans="1:26" ht="45">
      <c r="A18" s="3" t="s">
        <v>37</v>
      </c>
      <c r="B18" s="16" t="s">
        <v>33</v>
      </c>
      <c r="C18" s="13" t="s">
        <v>34</v>
      </c>
      <c r="D18" s="16" t="s">
        <v>39</v>
      </c>
      <c r="E18" s="4" t="s">
        <v>38</v>
      </c>
      <c r="F18" s="33">
        <v>0.1</v>
      </c>
      <c r="G18" s="65">
        <f t="shared" si="3"/>
        <v>0.20786516853932585</v>
      </c>
      <c r="H18" s="2" t="s">
        <v>17</v>
      </c>
      <c r="I18" s="20" t="s">
        <v>40</v>
      </c>
      <c r="J18" s="29">
        <v>1</v>
      </c>
      <c r="K18" s="59">
        <v>1</v>
      </c>
      <c r="L18" s="25">
        <v>1</v>
      </c>
      <c r="M18" s="59">
        <v>1</v>
      </c>
      <c r="N18" s="59">
        <v>1</v>
      </c>
      <c r="O18" s="47"/>
      <c r="P18" s="47">
        <v>1</v>
      </c>
      <c r="Q18" s="5">
        <v>1</v>
      </c>
      <c r="R18" s="47">
        <v>1</v>
      </c>
      <c r="S18" s="47"/>
      <c r="T18" s="41">
        <f t="shared" si="0"/>
        <v>3</v>
      </c>
      <c r="U18" s="70">
        <f>IFERROR(IF(H18="Demanda",T18/O18,IF(H18="Constante",T18/(J18*4),T18/J18)),0)</f>
        <v>0.75</v>
      </c>
      <c r="V18" s="75">
        <f>U18*G18</f>
        <v>0.1558988764044944</v>
      </c>
      <c r="W18" s="41" t="s">
        <v>341</v>
      </c>
      <c r="X18" s="42" t="s">
        <v>342</v>
      </c>
      <c r="Y18" s="41"/>
      <c r="Z18" s="6"/>
    </row>
    <row r="19" spans="1:26" ht="45">
      <c r="A19" s="3" t="s">
        <v>37</v>
      </c>
      <c r="B19" s="16" t="s">
        <v>33</v>
      </c>
      <c r="C19" s="13" t="s">
        <v>34</v>
      </c>
      <c r="D19" s="16" t="s">
        <v>41</v>
      </c>
      <c r="E19" s="4" t="s">
        <v>38</v>
      </c>
      <c r="F19" s="33">
        <v>0.1</v>
      </c>
      <c r="G19" s="65">
        <f t="shared" si="3"/>
        <v>0.20786516853932585</v>
      </c>
      <c r="H19" s="2" t="s">
        <v>32</v>
      </c>
      <c r="I19" s="20" t="s">
        <v>42</v>
      </c>
      <c r="J19" s="29">
        <f>SUM(K19:N19)</f>
        <v>1</v>
      </c>
      <c r="K19" s="60">
        <v>0</v>
      </c>
      <c r="L19" s="29">
        <v>0</v>
      </c>
      <c r="M19" s="60">
        <v>0</v>
      </c>
      <c r="N19" s="60">
        <v>1</v>
      </c>
      <c r="O19" s="47"/>
      <c r="P19" s="47">
        <v>0</v>
      </c>
      <c r="Q19" s="5">
        <v>0</v>
      </c>
      <c r="R19" s="47">
        <v>0</v>
      </c>
      <c r="S19" s="5"/>
      <c r="T19" s="40">
        <f t="shared" si="0"/>
        <v>0</v>
      </c>
      <c r="U19" s="51">
        <f>IFERROR(IF(H19="Demanda",T19/O19,IF(H19="Constante",T19/(J19*4),T19/J19)),0)</f>
        <v>0</v>
      </c>
      <c r="V19" s="50">
        <f>U19*G19</f>
        <v>0</v>
      </c>
      <c r="W19" s="41" t="s">
        <v>343</v>
      </c>
      <c r="X19" s="83" t="s">
        <v>379</v>
      </c>
      <c r="Y19" s="41"/>
      <c r="Z19" s="6"/>
    </row>
    <row r="20" spans="1:26" ht="45">
      <c r="A20" s="3" t="s">
        <v>37</v>
      </c>
      <c r="B20" s="16" t="s">
        <v>33</v>
      </c>
      <c r="C20" s="13" t="s">
        <v>34</v>
      </c>
      <c r="D20" s="16" t="s">
        <v>43</v>
      </c>
      <c r="E20" s="4" t="s">
        <v>38</v>
      </c>
      <c r="F20" s="33">
        <v>0.1</v>
      </c>
      <c r="G20" s="65">
        <f t="shared" si="3"/>
        <v>0.20786516853932585</v>
      </c>
      <c r="H20" s="39" t="s">
        <v>32</v>
      </c>
      <c r="I20" s="20" t="s">
        <v>44</v>
      </c>
      <c r="J20" s="25">
        <f>SUM(K20:N20)</f>
        <v>19</v>
      </c>
      <c r="K20" s="59">
        <v>4</v>
      </c>
      <c r="L20" s="25">
        <v>7</v>
      </c>
      <c r="M20" s="59">
        <v>4</v>
      </c>
      <c r="N20" s="59">
        <v>4</v>
      </c>
      <c r="O20" s="47"/>
      <c r="P20" s="47">
        <v>4</v>
      </c>
      <c r="Q20" s="5">
        <v>7</v>
      </c>
      <c r="R20" s="47">
        <v>4</v>
      </c>
      <c r="S20" s="5"/>
      <c r="T20" s="40">
        <f t="shared" si="0"/>
        <v>15</v>
      </c>
      <c r="U20" s="51">
        <f>T20/J20</f>
        <v>0.78947368421052633</v>
      </c>
      <c r="V20" s="50">
        <f t="shared" si="2"/>
        <v>0.16410408042578356</v>
      </c>
      <c r="W20" s="41" t="s">
        <v>428</v>
      </c>
      <c r="X20" s="42" t="s">
        <v>429</v>
      </c>
      <c r="Y20" s="41"/>
      <c r="Z20" s="6"/>
    </row>
    <row r="21" spans="1:26" ht="45">
      <c r="A21" s="3" t="s">
        <v>37</v>
      </c>
      <c r="B21" s="16" t="s">
        <v>33</v>
      </c>
      <c r="C21" s="13" t="s">
        <v>34</v>
      </c>
      <c r="D21" s="16" t="s">
        <v>45</v>
      </c>
      <c r="E21" s="4" t="s">
        <v>38</v>
      </c>
      <c r="F21" s="33">
        <v>0.1</v>
      </c>
      <c r="G21" s="65">
        <f t="shared" si="3"/>
        <v>0.20786516853932585</v>
      </c>
      <c r="H21" s="2" t="s">
        <v>17</v>
      </c>
      <c r="I21" s="20" t="s">
        <v>46</v>
      </c>
      <c r="J21" s="29">
        <v>3</v>
      </c>
      <c r="K21" s="59">
        <v>3</v>
      </c>
      <c r="L21" s="25">
        <v>3</v>
      </c>
      <c r="M21" s="59">
        <v>3</v>
      </c>
      <c r="N21" s="59">
        <v>3</v>
      </c>
      <c r="O21" s="47"/>
      <c r="P21" s="47">
        <v>3</v>
      </c>
      <c r="Q21" s="5">
        <v>3</v>
      </c>
      <c r="R21" s="47">
        <v>3</v>
      </c>
      <c r="S21" s="5"/>
      <c r="T21" s="40">
        <f t="shared" si="0"/>
        <v>9</v>
      </c>
      <c r="U21" s="51">
        <f t="shared" si="1"/>
        <v>0.75</v>
      </c>
      <c r="V21" s="50">
        <f t="shared" si="2"/>
        <v>0.1558988764044944</v>
      </c>
      <c r="W21" s="41" t="s">
        <v>344</v>
      </c>
      <c r="X21" s="83" t="s">
        <v>345</v>
      </c>
      <c r="Y21" s="41"/>
      <c r="Z21" s="6"/>
    </row>
    <row r="22" spans="1:26" ht="45">
      <c r="A22" s="3" t="s">
        <v>37</v>
      </c>
      <c r="B22" s="16" t="s">
        <v>33</v>
      </c>
      <c r="C22" s="13" t="s">
        <v>34</v>
      </c>
      <c r="D22" s="16" t="s">
        <v>47</v>
      </c>
      <c r="E22" s="4" t="s">
        <v>38</v>
      </c>
      <c r="F22" s="33">
        <v>0.1</v>
      </c>
      <c r="G22" s="65">
        <f t="shared" si="3"/>
        <v>0.20786516853932585</v>
      </c>
      <c r="H22" s="2" t="s">
        <v>32</v>
      </c>
      <c r="I22" s="20" t="s">
        <v>44</v>
      </c>
      <c r="J22" s="29">
        <f>SUM(K22:N22)</f>
        <v>9</v>
      </c>
      <c r="K22" s="59">
        <v>1</v>
      </c>
      <c r="L22" s="25">
        <v>3</v>
      </c>
      <c r="M22" s="59">
        <v>3</v>
      </c>
      <c r="N22" s="59">
        <v>2</v>
      </c>
      <c r="O22" s="47"/>
      <c r="P22" s="47">
        <v>1</v>
      </c>
      <c r="Q22" s="47">
        <v>2</v>
      </c>
      <c r="R22" s="47">
        <v>4</v>
      </c>
      <c r="S22" s="5"/>
      <c r="T22" s="40">
        <f t="shared" si="0"/>
        <v>7</v>
      </c>
      <c r="U22" s="51">
        <f>T22/J22</f>
        <v>0.77777777777777779</v>
      </c>
      <c r="V22" s="50">
        <f t="shared" si="2"/>
        <v>0.16167290886392011</v>
      </c>
      <c r="W22" s="41" t="s">
        <v>430</v>
      </c>
      <c r="X22" s="42" t="s">
        <v>431</v>
      </c>
      <c r="Y22" s="41"/>
      <c r="Z22" s="6"/>
    </row>
    <row r="23" spans="1:26" ht="45">
      <c r="A23" s="3" t="s">
        <v>37</v>
      </c>
      <c r="B23" s="16" t="s">
        <v>33</v>
      </c>
      <c r="C23" s="13" t="s">
        <v>34</v>
      </c>
      <c r="D23" s="16" t="s">
        <v>48</v>
      </c>
      <c r="E23" s="4" t="s">
        <v>38</v>
      </c>
      <c r="F23" s="33">
        <v>0.1</v>
      </c>
      <c r="G23" s="65">
        <f t="shared" si="3"/>
        <v>0.20786516853932585</v>
      </c>
      <c r="H23" s="2" t="s">
        <v>17</v>
      </c>
      <c r="I23" s="20" t="s">
        <v>49</v>
      </c>
      <c r="J23" s="29" t="s">
        <v>50</v>
      </c>
      <c r="K23" s="59">
        <v>1</v>
      </c>
      <c r="L23" s="25">
        <v>1</v>
      </c>
      <c r="M23" s="59">
        <v>1</v>
      </c>
      <c r="N23" s="59">
        <v>1</v>
      </c>
      <c r="O23" s="61"/>
      <c r="P23" s="54">
        <v>1</v>
      </c>
      <c r="Q23" s="5">
        <v>1</v>
      </c>
      <c r="R23" s="47">
        <v>1</v>
      </c>
      <c r="S23" s="27"/>
      <c r="T23" s="40">
        <f t="shared" si="0"/>
        <v>3</v>
      </c>
      <c r="U23" s="51">
        <f t="shared" si="1"/>
        <v>0.75</v>
      </c>
      <c r="V23" s="50">
        <f t="shared" si="2"/>
        <v>0.1558988764044944</v>
      </c>
      <c r="W23" s="41" t="s">
        <v>346</v>
      </c>
      <c r="X23" s="83" t="s">
        <v>347</v>
      </c>
      <c r="Y23" s="61"/>
      <c r="Z23" s="27"/>
    </row>
    <row r="24" spans="1:26" ht="129.75" customHeight="1">
      <c r="A24" s="3" t="s">
        <v>37</v>
      </c>
      <c r="B24" s="16" t="s">
        <v>33</v>
      </c>
      <c r="C24" s="13" t="s">
        <v>34</v>
      </c>
      <c r="D24" s="44" t="s">
        <v>51</v>
      </c>
      <c r="E24" s="4" t="s">
        <v>38</v>
      </c>
      <c r="F24" s="33">
        <v>0.1</v>
      </c>
      <c r="G24" s="65">
        <f t="shared" si="3"/>
        <v>0.20786516853932585</v>
      </c>
      <c r="H24" s="2" t="s">
        <v>32</v>
      </c>
      <c r="I24" s="20" t="s">
        <v>52</v>
      </c>
      <c r="J24" s="29">
        <v>1</v>
      </c>
      <c r="K24" s="59">
        <v>0</v>
      </c>
      <c r="L24" s="25">
        <v>0</v>
      </c>
      <c r="M24" s="59">
        <v>1</v>
      </c>
      <c r="N24" s="59">
        <v>0</v>
      </c>
      <c r="O24" s="61"/>
      <c r="P24" s="54">
        <v>0</v>
      </c>
      <c r="Q24" s="5">
        <v>0</v>
      </c>
      <c r="R24" s="47">
        <v>1</v>
      </c>
      <c r="S24" s="27"/>
      <c r="T24" s="40">
        <f t="shared" si="0"/>
        <v>1</v>
      </c>
      <c r="U24" s="51">
        <f t="shared" si="1"/>
        <v>1</v>
      </c>
      <c r="V24" s="50">
        <f t="shared" si="2"/>
        <v>0.20786516853932585</v>
      </c>
      <c r="W24" s="84" t="s">
        <v>348</v>
      </c>
      <c r="X24" s="83" t="s">
        <v>349</v>
      </c>
      <c r="Y24" s="61"/>
      <c r="Z24" s="69" t="s">
        <v>386</v>
      </c>
    </row>
    <row r="25" spans="1:26" ht="45">
      <c r="A25" s="3" t="s">
        <v>53</v>
      </c>
      <c r="B25" s="16" t="s">
        <v>33</v>
      </c>
      <c r="C25" s="13" t="s">
        <v>34</v>
      </c>
      <c r="D25" s="16" t="s">
        <v>54</v>
      </c>
      <c r="E25" s="4" t="s">
        <v>38</v>
      </c>
      <c r="F25" s="33">
        <v>0.2</v>
      </c>
      <c r="G25" s="65">
        <f t="shared" si="3"/>
        <v>0.20786516853932585</v>
      </c>
      <c r="H25" s="2" t="s">
        <v>17</v>
      </c>
      <c r="I25" s="20" t="s">
        <v>55</v>
      </c>
      <c r="J25" s="29" t="s">
        <v>50</v>
      </c>
      <c r="K25" s="59">
        <v>1</v>
      </c>
      <c r="L25" s="59">
        <v>1</v>
      </c>
      <c r="M25" s="59">
        <v>1</v>
      </c>
      <c r="N25" s="59">
        <v>1</v>
      </c>
      <c r="O25" s="61"/>
      <c r="P25" s="54">
        <v>1</v>
      </c>
      <c r="Q25" s="47">
        <v>1</v>
      </c>
      <c r="R25" s="54">
        <v>1</v>
      </c>
      <c r="S25" s="27"/>
      <c r="T25" s="40">
        <f t="shared" si="0"/>
        <v>3</v>
      </c>
      <c r="U25" s="51">
        <f t="shared" si="1"/>
        <v>0.75</v>
      </c>
      <c r="V25" s="50">
        <f t="shared" si="2"/>
        <v>0.1558988764044944</v>
      </c>
      <c r="W25" s="84" t="s">
        <v>245</v>
      </c>
      <c r="X25" s="85" t="s">
        <v>248</v>
      </c>
      <c r="Y25" s="41"/>
      <c r="Z25" s="27"/>
    </row>
    <row r="26" spans="1:26" ht="45">
      <c r="A26" s="3" t="s">
        <v>37</v>
      </c>
      <c r="B26" s="16" t="s">
        <v>33</v>
      </c>
      <c r="C26" s="13" t="s">
        <v>34</v>
      </c>
      <c r="D26" s="44" t="s">
        <v>56</v>
      </c>
      <c r="E26" s="4" t="s">
        <v>38</v>
      </c>
      <c r="F26" s="33">
        <v>0.1</v>
      </c>
      <c r="G26" s="65">
        <f t="shared" si="3"/>
        <v>0.20786516853932585</v>
      </c>
      <c r="H26" s="2" t="s">
        <v>32</v>
      </c>
      <c r="I26" s="20" t="s">
        <v>57</v>
      </c>
      <c r="J26" s="29">
        <f>SUM(K26:N26)</f>
        <v>1</v>
      </c>
      <c r="K26" s="59">
        <v>0</v>
      </c>
      <c r="L26" s="25">
        <v>0</v>
      </c>
      <c r="M26" s="59">
        <v>0</v>
      </c>
      <c r="N26" s="59">
        <v>1</v>
      </c>
      <c r="O26" s="61"/>
      <c r="P26" s="54">
        <v>0</v>
      </c>
      <c r="Q26" s="5">
        <v>0</v>
      </c>
      <c r="R26" s="54">
        <v>0</v>
      </c>
      <c r="S26" s="27"/>
      <c r="T26" s="40">
        <f t="shared" si="0"/>
        <v>0</v>
      </c>
      <c r="U26" s="51">
        <f t="shared" si="1"/>
        <v>0</v>
      </c>
      <c r="V26" s="50">
        <f t="shared" si="2"/>
        <v>0</v>
      </c>
      <c r="W26" s="54"/>
      <c r="X26" s="83" t="s">
        <v>380</v>
      </c>
      <c r="Y26" s="61"/>
      <c r="Z26" s="27"/>
    </row>
    <row r="27" spans="1:26" ht="56.25">
      <c r="A27" s="3" t="s">
        <v>53</v>
      </c>
      <c r="B27" s="16" t="s">
        <v>33</v>
      </c>
      <c r="C27" s="13" t="s">
        <v>34</v>
      </c>
      <c r="D27" s="18" t="s">
        <v>58</v>
      </c>
      <c r="E27" s="4" t="s">
        <v>38</v>
      </c>
      <c r="F27" s="34">
        <v>0.2</v>
      </c>
      <c r="G27" s="65">
        <f t="shared" si="3"/>
        <v>0.20786516853932585</v>
      </c>
      <c r="H27" s="2" t="s">
        <v>32</v>
      </c>
      <c r="I27" s="2" t="s">
        <v>59</v>
      </c>
      <c r="J27" s="9">
        <f>SUM(K27:N27)</f>
        <v>2</v>
      </c>
      <c r="K27" s="41">
        <v>0</v>
      </c>
      <c r="L27" s="41">
        <v>1</v>
      </c>
      <c r="M27" s="41">
        <v>1</v>
      </c>
      <c r="N27" s="41">
        <v>0</v>
      </c>
      <c r="O27" s="47"/>
      <c r="P27" s="47">
        <v>0</v>
      </c>
      <c r="Q27" s="47">
        <v>1</v>
      </c>
      <c r="R27" s="47">
        <v>1</v>
      </c>
      <c r="S27" s="5"/>
      <c r="T27" s="40">
        <f t="shared" si="0"/>
        <v>2</v>
      </c>
      <c r="U27" s="51">
        <f t="shared" si="1"/>
        <v>1</v>
      </c>
      <c r="V27" s="50">
        <f t="shared" si="2"/>
        <v>0.20786516853932585</v>
      </c>
      <c r="W27" s="44" t="s">
        <v>381</v>
      </c>
      <c r="X27" s="44" t="s">
        <v>249</v>
      </c>
      <c r="Y27" s="41"/>
      <c r="Z27" s="6"/>
    </row>
    <row r="28" spans="1:26" ht="45">
      <c r="A28" s="3" t="s">
        <v>53</v>
      </c>
      <c r="B28" s="16" t="s">
        <v>33</v>
      </c>
      <c r="C28" s="13" t="s">
        <v>34</v>
      </c>
      <c r="D28" s="11" t="s">
        <v>60</v>
      </c>
      <c r="E28" s="4" t="s">
        <v>61</v>
      </c>
      <c r="F28" s="34">
        <v>0.2</v>
      </c>
      <c r="G28" s="65">
        <f t="shared" si="3"/>
        <v>0.20786516853932585</v>
      </c>
      <c r="H28" s="2" t="s">
        <v>62</v>
      </c>
      <c r="I28" s="2" t="s">
        <v>63</v>
      </c>
      <c r="J28" s="22">
        <v>1</v>
      </c>
      <c r="K28" s="45">
        <v>0.05</v>
      </c>
      <c r="L28" s="45">
        <v>1</v>
      </c>
      <c r="M28" s="45">
        <v>0</v>
      </c>
      <c r="N28" s="41">
        <v>0</v>
      </c>
      <c r="O28" s="47"/>
      <c r="P28" s="53">
        <v>0.05</v>
      </c>
      <c r="Q28" s="53">
        <v>1</v>
      </c>
      <c r="R28" s="53">
        <v>0</v>
      </c>
      <c r="S28" s="5"/>
      <c r="T28" s="39">
        <f>Q28</f>
        <v>1</v>
      </c>
      <c r="U28" s="70">
        <f>Q28</f>
        <v>1</v>
      </c>
      <c r="V28" s="50">
        <f t="shared" si="2"/>
        <v>0.20786516853932585</v>
      </c>
      <c r="W28" s="84" t="s">
        <v>246</v>
      </c>
      <c r="X28" s="42" t="s">
        <v>382</v>
      </c>
      <c r="Y28" s="41"/>
      <c r="Z28" s="44"/>
    </row>
    <row r="29" spans="1:26" ht="56.25">
      <c r="A29" s="3" t="s">
        <v>53</v>
      </c>
      <c r="B29" s="16" t="s">
        <v>33</v>
      </c>
      <c r="C29" s="13" t="s">
        <v>34</v>
      </c>
      <c r="D29" s="42" t="s">
        <v>230</v>
      </c>
      <c r="E29" s="4" t="s">
        <v>38</v>
      </c>
      <c r="F29" s="34">
        <v>0.2</v>
      </c>
      <c r="G29" s="65">
        <f t="shared" si="3"/>
        <v>0.20786516853932585</v>
      </c>
      <c r="H29" s="2" t="s">
        <v>17</v>
      </c>
      <c r="I29" s="2" t="s">
        <v>36</v>
      </c>
      <c r="J29" s="5">
        <v>1</v>
      </c>
      <c r="K29" s="41">
        <v>1</v>
      </c>
      <c r="L29" s="41">
        <v>1</v>
      </c>
      <c r="M29" s="41">
        <v>1</v>
      </c>
      <c r="N29" s="41">
        <v>1</v>
      </c>
      <c r="O29" s="47"/>
      <c r="P29" s="47">
        <v>1</v>
      </c>
      <c r="Q29" s="47">
        <v>1</v>
      </c>
      <c r="R29" s="47">
        <v>1</v>
      </c>
      <c r="S29" s="5"/>
      <c r="T29" s="40">
        <f t="shared" si="0"/>
        <v>3</v>
      </c>
      <c r="U29" s="51">
        <f t="shared" si="1"/>
        <v>0.75</v>
      </c>
      <c r="V29" s="50">
        <f t="shared" si="2"/>
        <v>0.1558988764044944</v>
      </c>
      <c r="W29" s="44" t="s">
        <v>247</v>
      </c>
      <c r="X29" s="44" t="s">
        <v>250</v>
      </c>
      <c r="Y29" s="41"/>
      <c r="Z29" s="6"/>
    </row>
    <row r="30" spans="1:26" ht="90">
      <c r="A30" s="3" t="s">
        <v>53</v>
      </c>
      <c r="B30" s="16" t="s">
        <v>33</v>
      </c>
      <c r="C30" s="13" t="s">
        <v>34</v>
      </c>
      <c r="D30" s="11" t="s">
        <v>64</v>
      </c>
      <c r="E30" s="4" t="s">
        <v>38</v>
      </c>
      <c r="F30" s="34">
        <v>0.2</v>
      </c>
      <c r="G30" s="65">
        <f t="shared" si="3"/>
        <v>0.20786516853932585</v>
      </c>
      <c r="H30" s="2" t="s">
        <v>32</v>
      </c>
      <c r="I30" s="2" t="s">
        <v>65</v>
      </c>
      <c r="J30" s="5">
        <f>SUM(K30:N30)</f>
        <v>1</v>
      </c>
      <c r="K30" s="41">
        <v>0</v>
      </c>
      <c r="L30" s="41">
        <v>0</v>
      </c>
      <c r="M30" s="41">
        <v>0.5</v>
      </c>
      <c r="N30" s="41">
        <v>0.5</v>
      </c>
      <c r="O30" s="61"/>
      <c r="P30" s="47">
        <v>0</v>
      </c>
      <c r="Q30" s="47">
        <v>0</v>
      </c>
      <c r="R30" s="54">
        <v>0.5</v>
      </c>
      <c r="S30" s="27"/>
      <c r="T30" s="40">
        <f t="shared" si="0"/>
        <v>0.5</v>
      </c>
      <c r="U30" s="51">
        <f t="shared" si="1"/>
        <v>0.5</v>
      </c>
      <c r="V30" s="50">
        <f t="shared" si="2"/>
        <v>0.10393258426966293</v>
      </c>
      <c r="W30" s="86" t="s">
        <v>252</v>
      </c>
      <c r="X30" s="44" t="s">
        <v>251</v>
      </c>
      <c r="Y30" s="61"/>
      <c r="Z30" s="27"/>
    </row>
    <row r="31" spans="1:26" ht="69.75" customHeight="1">
      <c r="A31" s="23" t="s">
        <v>241</v>
      </c>
      <c r="B31" s="16" t="s">
        <v>13</v>
      </c>
      <c r="C31" s="43" t="s">
        <v>66</v>
      </c>
      <c r="D31" s="42" t="s">
        <v>231</v>
      </c>
      <c r="E31" s="4" t="s">
        <v>35</v>
      </c>
      <c r="F31" s="78">
        <v>0.06</v>
      </c>
      <c r="G31" s="65">
        <f t="shared" ref="G31:G43" si="4">81.5/13</f>
        <v>6.2692307692307692</v>
      </c>
      <c r="H31" s="39" t="s">
        <v>62</v>
      </c>
      <c r="I31" s="2" t="s">
        <v>67</v>
      </c>
      <c r="J31" s="5">
        <v>1</v>
      </c>
      <c r="K31" s="41">
        <v>0</v>
      </c>
      <c r="L31" s="41">
        <v>0</v>
      </c>
      <c r="M31" s="40">
        <v>0.3</v>
      </c>
      <c r="N31" s="41">
        <v>1</v>
      </c>
      <c r="O31" s="47"/>
      <c r="P31" s="47">
        <v>0</v>
      </c>
      <c r="Q31" s="47">
        <v>0</v>
      </c>
      <c r="R31" s="47">
        <v>0.3</v>
      </c>
      <c r="S31" s="47"/>
      <c r="T31" s="41">
        <f t="shared" si="0"/>
        <v>0.3</v>
      </c>
      <c r="U31" s="51">
        <f t="shared" si="1"/>
        <v>0.3</v>
      </c>
      <c r="V31" s="75">
        <f t="shared" si="2"/>
        <v>1.8807692307692307</v>
      </c>
      <c r="W31" s="41" t="s">
        <v>350</v>
      </c>
      <c r="X31" s="88" t="s">
        <v>351</v>
      </c>
      <c r="Y31" s="40"/>
      <c r="Z31" s="6" t="s">
        <v>360</v>
      </c>
    </row>
    <row r="32" spans="1:26" ht="92.25" customHeight="1">
      <c r="A32" s="23" t="s">
        <v>241</v>
      </c>
      <c r="B32" s="16" t="s">
        <v>13</v>
      </c>
      <c r="C32" s="15" t="s">
        <v>66</v>
      </c>
      <c r="D32" s="11" t="s">
        <v>68</v>
      </c>
      <c r="E32" s="4" t="s">
        <v>69</v>
      </c>
      <c r="F32" s="78">
        <v>0.06</v>
      </c>
      <c r="G32" s="65">
        <f t="shared" si="4"/>
        <v>6.2692307692307692</v>
      </c>
      <c r="H32" s="39" t="s">
        <v>62</v>
      </c>
      <c r="I32" s="2" t="s">
        <v>67</v>
      </c>
      <c r="J32" s="5">
        <v>1</v>
      </c>
      <c r="K32" s="41">
        <v>0</v>
      </c>
      <c r="L32" s="41">
        <v>0.35</v>
      </c>
      <c r="M32" s="40">
        <v>0.98</v>
      </c>
      <c r="N32" s="41">
        <v>1</v>
      </c>
      <c r="O32" s="47"/>
      <c r="P32" s="47">
        <v>0</v>
      </c>
      <c r="Q32" s="47">
        <v>0.35</v>
      </c>
      <c r="R32" s="47">
        <v>0.98</v>
      </c>
      <c r="S32" s="5"/>
      <c r="T32" s="40">
        <f t="shared" si="0"/>
        <v>1.33</v>
      </c>
      <c r="U32" s="51">
        <f>M32</f>
        <v>0.98</v>
      </c>
      <c r="V32" s="50">
        <f t="shared" si="2"/>
        <v>6.1438461538461535</v>
      </c>
      <c r="W32" s="41" t="s">
        <v>350</v>
      </c>
      <c r="X32" s="87" t="s">
        <v>352</v>
      </c>
      <c r="Y32" s="41"/>
      <c r="Z32" s="44" t="s">
        <v>360</v>
      </c>
    </row>
    <row r="33" spans="1:26" ht="108" customHeight="1">
      <c r="A33" s="23" t="s">
        <v>241</v>
      </c>
      <c r="B33" s="16" t="s">
        <v>13</v>
      </c>
      <c r="C33" s="43" t="s">
        <v>66</v>
      </c>
      <c r="D33" s="11" t="s">
        <v>70</v>
      </c>
      <c r="E33" s="4" t="s">
        <v>69</v>
      </c>
      <c r="F33" s="78">
        <v>0.06</v>
      </c>
      <c r="G33" s="65">
        <f t="shared" si="4"/>
        <v>6.2692307692307692</v>
      </c>
      <c r="H33" s="39" t="s">
        <v>62</v>
      </c>
      <c r="I33" s="2" t="s">
        <v>67</v>
      </c>
      <c r="J33" s="5">
        <v>1</v>
      </c>
      <c r="K33" s="41">
        <v>0.04</v>
      </c>
      <c r="L33" s="41">
        <v>0.41</v>
      </c>
      <c r="M33" s="41">
        <v>0.8</v>
      </c>
      <c r="N33" s="41">
        <v>1</v>
      </c>
      <c r="O33" s="47"/>
      <c r="P33" s="62">
        <v>0.04</v>
      </c>
      <c r="Q33" s="47">
        <v>0.41</v>
      </c>
      <c r="R33" s="47">
        <v>0.8</v>
      </c>
      <c r="S33" s="5"/>
      <c r="T33" s="40">
        <f t="shared" si="0"/>
        <v>1.25</v>
      </c>
      <c r="U33" s="51">
        <f>M33</f>
        <v>0.8</v>
      </c>
      <c r="V33" s="50">
        <f t="shared" si="2"/>
        <v>5.0153846153846153</v>
      </c>
      <c r="W33" s="57" t="s">
        <v>350</v>
      </c>
      <c r="X33" s="87" t="s">
        <v>353</v>
      </c>
      <c r="Y33" s="41"/>
      <c r="Z33" s="44" t="s">
        <v>360</v>
      </c>
    </row>
    <row r="34" spans="1:26" ht="92.25" customHeight="1">
      <c r="A34" s="23" t="s">
        <v>241</v>
      </c>
      <c r="B34" s="16" t="s">
        <v>24</v>
      </c>
      <c r="C34" s="19" t="s">
        <v>71</v>
      </c>
      <c r="D34" s="11" t="s">
        <v>72</v>
      </c>
      <c r="E34" s="4" t="s">
        <v>73</v>
      </c>
      <c r="F34" s="78">
        <v>0.06</v>
      </c>
      <c r="G34" s="65">
        <f t="shared" si="4"/>
        <v>6.2692307692307692</v>
      </c>
      <c r="H34" s="39" t="s">
        <v>62</v>
      </c>
      <c r="I34" s="2" t="s">
        <v>67</v>
      </c>
      <c r="J34" s="5">
        <v>1</v>
      </c>
      <c r="K34" s="41">
        <v>0</v>
      </c>
      <c r="L34" s="41">
        <v>0.24</v>
      </c>
      <c r="M34" s="41">
        <v>0.51</v>
      </c>
      <c r="N34" s="41">
        <v>1</v>
      </c>
      <c r="O34" s="47"/>
      <c r="P34" s="47">
        <v>0</v>
      </c>
      <c r="Q34" s="47">
        <v>0.24</v>
      </c>
      <c r="R34" s="47">
        <v>0.51</v>
      </c>
      <c r="S34" s="5"/>
      <c r="T34" s="40">
        <f t="shared" si="0"/>
        <v>0.75</v>
      </c>
      <c r="U34" s="51">
        <f>M34</f>
        <v>0.51</v>
      </c>
      <c r="V34" s="50">
        <f t="shared" si="2"/>
        <v>3.1973076923076924</v>
      </c>
      <c r="W34" s="41" t="s">
        <v>350</v>
      </c>
      <c r="X34" s="44" t="s">
        <v>387</v>
      </c>
      <c r="Y34" s="41"/>
      <c r="Z34" s="6"/>
    </row>
    <row r="35" spans="1:26" ht="159.75" customHeight="1">
      <c r="A35" s="23" t="s">
        <v>241</v>
      </c>
      <c r="B35" s="16" t="s">
        <v>24</v>
      </c>
      <c r="C35" s="19" t="s">
        <v>71</v>
      </c>
      <c r="D35" s="11" t="s">
        <v>74</v>
      </c>
      <c r="E35" s="4" t="s">
        <v>75</v>
      </c>
      <c r="F35" s="78">
        <v>0.06</v>
      </c>
      <c r="G35" s="65">
        <f t="shared" si="4"/>
        <v>6.2692307692307692</v>
      </c>
      <c r="H35" s="39" t="s">
        <v>62</v>
      </c>
      <c r="I35" s="2" t="s">
        <v>67</v>
      </c>
      <c r="J35" s="5">
        <v>1</v>
      </c>
      <c r="K35" s="41">
        <v>0</v>
      </c>
      <c r="L35" s="41">
        <v>0.25</v>
      </c>
      <c r="M35" s="41">
        <v>0.75</v>
      </c>
      <c r="N35" s="41">
        <v>1</v>
      </c>
      <c r="O35" s="47"/>
      <c r="P35" s="47">
        <v>0</v>
      </c>
      <c r="Q35" s="47">
        <v>0.25</v>
      </c>
      <c r="R35" s="47">
        <v>0.75</v>
      </c>
      <c r="S35" s="5"/>
      <c r="T35" s="40">
        <f t="shared" si="0"/>
        <v>1</v>
      </c>
      <c r="U35" s="51">
        <f>R35</f>
        <v>0.75</v>
      </c>
      <c r="V35" s="50">
        <f t="shared" si="2"/>
        <v>4.7019230769230766</v>
      </c>
      <c r="W35" s="41" t="s">
        <v>350</v>
      </c>
      <c r="X35" s="87" t="s">
        <v>388</v>
      </c>
      <c r="Y35" s="41"/>
      <c r="Z35" s="44" t="s">
        <v>360</v>
      </c>
    </row>
    <row r="36" spans="1:26" ht="156.75" customHeight="1">
      <c r="A36" s="23" t="s">
        <v>241</v>
      </c>
      <c r="B36" s="16" t="s">
        <v>24</v>
      </c>
      <c r="C36" s="19" t="s">
        <v>71</v>
      </c>
      <c r="D36" s="11" t="s">
        <v>76</v>
      </c>
      <c r="E36" s="4" t="s">
        <v>77</v>
      </c>
      <c r="F36" s="78">
        <v>0.06</v>
      </c>
      <c r="G36" s="65">
        <f t="shared" si="4"/>
        <v>6.2692307692307692</v>
      </c>
      <c r="H36" s="39" t="s">
        <v>62</v>
      </c>
      <c r="I36" s="2" t="s">
        <v>67</v>
      </c>
      <c r="J36" s="5">
        <v>1</v>
      </c>
      <c r="K36" s="41">
        <v>0</v>
      </c>
      <c r="L36" s="41">
        <v>0.35</v>
      </c>
      <c r="M36" s="41">
        <v>0.85</v>
      </c>
      <c r="N36" s="41">
        <v>1</v>
      </c>
      <c r="O36" s="47"/>
      <c r="P36" s="47">
        <v>0</v>
      </c>
      <c r="Q36" s="47">
        <v>0.35</v>
      </c>
      <c r="R36" s="47">
        <v>0.85</v>
      </c>
      <c r="S36" s="47"/>
      <c r="T36" s="41">
        <f t="shared" si="0"/>
        <v>1.2</v>
      </c>
      <c r="U36" s="70">
        <f>R36</f>
        <v>0.85</v>
      </c>
      <c r="V36" s="75">
        <f t="shared" si="2"/>
        <v>5.328846153846154</v>
      </c>
      <c r="W36" s="41" t="s">
        <v>350</v>
      </c>
      <c r="X36" s="87" t="s">
        <v>354</v>
      </c>
      <c r="Y36" s="41"/>
      <c r="Z36" s="6"/>
    </row>
    <row r="37" spans="1:26" ht="105.75" customHeight="1">
      <c r="A37" s="23" t="s">
        <v>241</v>
      </c>
      <c r="B37" s="16" t="s">
        <v>13</v>
      </c>
      <c r="C37" s="17" t="s">
        <v>78</v>
      </c>
      <c r="D37" s="42" t="s">
        <v>78</v>
      </c>
      <c r="E37" s="41" t="s">
        <v>77</v>
      </c>
      <c r="F37" s="78">
        <v>0.2</v>
      </c>
      <c r="G37" s="65">
        <f t="shared" si="4"/>
        <v>6.2692307692307692</v>
      </c>
      <c r="H37" s="45" t="s">
        <v>62</v>
      </c>
      <c r="I37" s="45" t="s">
        <v>67</v>
      </c>
      <c r="J37" s="47">
        <v>1</v>
      </c>
      <c r="K37" s="41">
        <v>0.24</v>
      </c>
      <c r="L37" s="41">
        <v>0.48</v>
      </c>
      <c r="M37" s="41">
        <v>0.66300000000000003</v>
      </c>
      <c r="N37" s="41">
        <v>1</v>
      </c>
      <c r="O37" s="47"/>
      <c r="P37" s="47">
        <v>0.24</v>
      </c>
      <c r="Q37" s="47">
        <v>0.48</v>
      </c>
      <c r="R37" s="47">
        <v>0.66300000000000003</v>
      </c>
      <c r="S37" s="47"/>
      <c r="T37" s="41">
        <f t="shared" si="0"/>
        <v>1.383</v>
      </c>
      <c r="U37" s="70">
        <f>R37</f>
        <v>0.66300000000000003</v>
      </c>
      <c r="V37" s="75">
        <f t="shared" si="2"/>
        <v>4.1565000000000003</v>
      </c>
      <c r="W37" s="57" t="s">
        <v>350</v>
      </c>
      <c r="X37" s="87" t="s">
        <v>389</v>
      </c>
      <c r="Y37" s="41"/>
      <c r="Z37" s="44" t="s">
        <v>360</v>
      </c>
    </row>
    <row r="38" spans="1:26" ht="45">
      <c r="A38" s="23" t="s">
        <v>241</v>
      </c>
      <c r="B38" s="16" t="s">
        <v>33</v>
      </c>
      <c r="C38" s="13" t="s">
        <v>34</v>
      </c>
      <c r="D38" s="42" t="s">
        <v>232</v>
      </c>
      <c r="E38" s="4" t="s">
        <v>35</v>
      </c>
      <c r="F38" s="78">
        <v>0</v>
      </c>
      <c r="G38" s="65">
        <f t="shared" si="4"/>
        <v>6.2692307692307692</v>
      </c>
      <c r="H38" s="2" t="s">
        <v>17</v>
      </c>
      <c r="I38" s="2" t="s">
        <v>36</v>
      </c>
      <c r="J38" s="4">
        <v>1</v>
      </c>
      <c r="K38" s="41">
        <v>1</v>
      </c>
      <c r="L38" s="41">
        <v>1</v>
      </c>
      <c r="M38" s="41">
        <v>1</v>
      </c>
      <c r="N38" s="41"/>
      <c r="O38" s="47"/>
      <c r="P38" s="47">
        <v>1</v>
      </c>
      <c r="Q38" s="47">
        <v>1</v>
      </c>
      <c r="R38" s="47" t="s">
        <v>355</v>
      </c>
      <c r="S38" s="5"/>
      <c r="T38" s="40">
        <f t="shared" si="0"/>
        <v>2</v>
      </c>
      <c r="U38" s="51">
        <v>1</v>
      </c>
      <c r="V38" s="50">
        <f t="shared" si="2"/>
        <v>6.2692307692307692</v>
      </c>
      <c r="W38" s="89" t="s">
        <v>355</v>
      </c>
      <c r="X38" s="87" t="s">
        <v>356</v>
      </c>
      <c r="Y38" s="41"/>
      <c r="Z38" s="6" t="s">
        <v>361</v>
      </c>
    </row>
    <row r="39" spans="1:26" ht="127.5" customHeight="1">
      <c r="A39" s="23" t="s">
        <v>241</v>
      </c>
      <c r="B39" s="44" t="s">
        <v>13</v>
      </c>
      <c r="C39" s="17" t="s">
        <v>79</v>
      </c>
      <c r="D39" s="42" t="s">
        <v>80</v>
      </c>
      <c r="E39" s="41" t="s">
        <v>77</v>
      </c>
      <c r="F39" s="78">
        <v>0.1</v>
      </c>
      <c r="G39" s="65">
        <f t="shared" si="4"/>
        <v>6.2692307692307692</v>
      </c>
      <c r="H39" s="45" t="s">
        <v>62</v>
      </c>
      <c r="I39" s="45" t="s">
        <v>67</v>
      </c>
      <c r="J39" s="41">
        <v>0.9</v>
      </c>
      <c r="K39" s="41">
        <v>0.04</v>
      </c>
      <c r="L39" s="41">
        <v>0.11</v>
      </c>
      <c r="M39" s="41">
        <v>0.25</v>
      </c>
      <c r="N39" s="41">
        <v>0.9</v>
      </c>
      <c r="O39" s="99"/>
      <c r="P39" s="41">
        <v>0.04</v>
      </c>
      <c r="Q39" s="41">
        <v>0.11</v>
      </c>
      <c r="R39" s="47">
        <v>0.25</v>
      </c>
      <c r="S39" s="47"/>
      <c r="T39" s="41">
        <f>R39</f>
        <v>0.25</v>
      </c>
      <c r="U39" s="70">
        <f>+T39/J39</f>
        <v>0.27777777777777779</v>
      </c>
      <c r="V39" s="75">
        <f t="shared" si="2"/>
        <v>1.7414529914529915</v>
      </c>
      <c r="W39" s="57" t="s">
        <v>350</v>
      </c>
      <c r="X39" s="90" t="s">
        <v>357</v>
      </c>
      <c r="Y39" s="41"/>
      <c r="Z39" s="44" t="s">
        <v>383</v>
      </c>
    </row>
    <row r="40" spans="1:26" ht="236.25">
      <c r="A40" s="23" t="s">
        <v>241</v>
      </c>
      <c r="B40" s="44" t="s">
        <v>24</v>
      </c>
      <c r="C40" s="44" t="s">
        <v>81</v>
      </c>
      <c r="D40" s="42" t="s">
        <v>82</v>
      </c>
      <c r="E40" s="41" t="s">
        <v>75</v>
      </c>
      <c r="F40" s="78">
        <v>0.1</v>
      </c>
      <c r="G40" s="65">
        <f t="shared" si="4"/>
        <v>6.2692307692307692</v>
      </c>
      <c r="H40" s="45" t="s">
        <v>62</v>
      </c>
      <c r="I40" s="45" t="s">
        <v>391</v>
      </c>
      <c r="J40" s="41">
        <v>0.9</v>
      </c>
      <c r="K40" s="41">
        <v>0.09</v>
      </c>
      <c r="L40" s="41">
        <v>0.16</v>
      </c>
      <c r="M40" s="41">
        <v>0.25</v>
      </c>
      <c r="N40" s="41">
        <v>0.9</v>
      </c>
      <c r="O40" s="99"/>
      <c r="P40" s="62">
        <v>0.09</v>
      </c>
      <c r="Q40" s="41">
        <v>0.16</v>
      </c>
      <c r="R40" s="47">
        <v>0.25</v>
      </c>
      <c r="S40" s="47"/>
      <c r="T40" s="41">
        <f>R40</f>
        <v>0.25</v>
      </c>
      <c r="U40" s="70">
        <f t="shared" si="1"/>
        <v>0.27777777777777779</v>
      </c>
      <c r="V40" s="75">
        <f t="shared" si="2"/>
        <v>1.7414529914529915</v>
      </c>
      <c r="W40" s="57" t="s">
        <v>350</v>
      </c>
      <c r="X40" s="87" t="s">
        <v>358</v>
      </c>
      <c r="Y40" s="41"/>
      <c r="Z40" s="44" t="s">
        <v>383</v>
      </c>
    </row>
    <row r="41" spans="1:26" ht="45">
      <c r="A41" s="23" t="s">
        <v>241</v>
      </c>
      <c r="B41" s="44" t="s">
        <v>33</v>
      </c>
      <c r="C41" s="43" t="s">
        <v>34</v>
      </c>
      <c r="D41" s="42" t="s">
        <v>390</v>
      </c>
      <c r="E41" s="41" t="s">
        <v>35</v>
      </c>
      <c r="F41" s="78">
        <v>0</v>
      </c>
      <c r="G41" s="65">
        <f t="shared" si="4"/>
        <v>6.2692307692307692</v>
      </c>
      <c r="H41" s="45" t="s">
        <v>17</v>
      </c>
      <c r="I41" s="45" t="s">
        <v>36</v>
      </c>
      <c r="J41" s="41">
        <v>1</v>
      </c>
      <c r="K41" s="41">
        <v>1</v>
      </c>
      <c r="L41" s="41">
        <v>1</v>
      </c>
      <c r="M41" s="41">
        <v>1</v>
      </c>
      <c r="N41" s="41">
        <v>1</v>
      </c>
      <c r="O41" s="66"/>
      <c r="P41" s="62">
        <v>1</v>
      </c>
      <c r="Q41" s="41">
        <v>1</v>
      </c>
      <c r="R41" s="47" t="s">
        <v>355</v>
      </c>
      <c r="S41" s="47"/>
      <c r="T41" s="41">
        <f t="shared" si="0"/>
        <v>2</v>
      </c>
      <c r="U41" s="70">
        <v>1</v>
      </c>
      <c r="V41" s="75">
        <f t="shared" si="2"/>
        <v>6.2692307692307692</v>
      </c>
      <c r="W41" s="89" t="s">
        <v>355</v>
      </c>
      <c r="X41" s="87" t="s">
        <v>356</v>
      </c>
      <c r="Y41" s="41"/>
      <c r="Z41" s="6" t="s">
        <v>361</v>
      </c>
    </row>
    <row r="42" spans="1:26" ht="110.25" customHeight="1">
      <c r="A42" s="23" t="s">
        <v>241</v>
      </c>
      <c r="B42" s="44" t="s">
        <v>24</v>
      </c>
      <c r="C42" s="17" t="s">
        <v>83</v>
      </c>
      <c r="D42" s="17" t="s">
        <v>83</v>
      </c>
      <c r="E42" s="41" t="s">
        <v>73</v>
      </c>
      <c r="F42" s="78">
        <v>0.2</v>
      </c>
      <c r="G42" s="65">
        <f t="shared" si="4"/>
        <v>6.2692307692307692</v>
      </c>
      <c r="H42" s="45" t="s">
        <v>62</v>
      </c>
      <c r="I42" s="45" t="s">
        <v>67</v>
      </c>
      <c r="J42" s="41">
        <v>1</v>
      </c>
      <c r="K42" s="41">
        <v>0.27500000000000002</v>
      </c>
      <c r="L42" s="41">
        <v>0.35</v>
      </c>
      <c r="M42" s="41">
        <v>0.63</v>
      </c>
      <c r="N42" s="41">
        <v>1</v>
      </c>
      <c r="O42" s="66"/>
      <c r="P42" s="62">
        <v>0.27500000000000002</v>
      </c>
      <c r="Q42" s="47">
        <v>0.35</v>
      </c>
      <c r="R42" s="47">
        <v>0.63</v>
      </c>
      <c r="S42" s="47"/>
      <c r="T42" s="41">
        <f t="shared" si="0"/>
        <v>1.2549999999999999</v>
      </c>
      <c r="U42" s="70">
        <f>R42</f>
        <v>0.63</v>
      </c>
      <c r="V42" s="75">
        <f t="shared" si="2"/>
        <v>3.9496153846153845</v>
      </c>
      <c r="W42" s="57" t="s">
        <v>350</v>
      </c>
      <c r="X42" s="87" t="s">
        <v>392</v>
      </c>
      <c r="Y42" s="41"/>
      <c r="Z42" s="44" t="s">
        <v>360</v>
      </c>
    </row>
    <row r="43" spans="1:26" ht="45">
      <c r="A43" s="23" t="s">
        <v>241</v>
      </c>
      <c r="B43" s="16" t="s">
        <v>33</v>
      </c>
      <c r="C43" s="13" t="s">
        <v>34</v>
      </c>
      <c r="D43" s="69" t="s">
        <v>244</v>
      </c>
      <c r="E43" s="4" t="s">
        <v>35</v>
      </c>
      <c r="F43" s="78">
        <v>0.04</v>
      </c>
      <c r="G43" s="65">
        <f t="shared" si="4"/>
        <v>6.2692307692307692</v>
      </c>
      <c r="H43" s="2" t="s">
        <v>17</v>
      </c>
      <c r="I43" s="2" t="s">
        <v>36</v>
      </c>
      <c r="J43" s="4">
        <v>1</v>
      </c>
      <c r="K43" s="41">
        <v>1</v>
      </c>
      <c r="L43" s="41">
        <v>1</v>
      </c>
      <c r="M43" s="40">
        <v>1</v>
      </c>
      <c r="N43" s="41">
        <v>1</v>
      </c>
      <c r="O43" s="76"/>
      <c r="P43" s="41">
        <v>1</v>
      </c>
      <c r="Q43" s="47">
        <v>1</v>
      </c>
      <c r="R43" s="89" t="s">
        <v>355</v>
      </c>
      <c r="S43" s="47"/>
      <c r="T43" s="41">
        <f t="shared" si="0"/>
        <v>2</v>
      </c>
      <c r="U43" s="70">
        <v>1</v>
      </c>
      <c r="V43" s="75">
        <f t="shared" si="2"/>
        <v>6.2692307692307692</v>
      </c>
      <c r="W43" s="89" t="s">
        <v>355</v>
      </c>
      <c r="X43" s="87" t="s">
        <v>359</v>
      </c>
      <c r="Y43" s="41"/>
      <c r="Z43" s="6" t="s">
        <v>361</v>
      </c>
    </row>
    <row r="44" spans="1:26" ht="45">
      <c r="A44" s="23" t="s">
        <v>84</v>
      </c>
      <c r="B44" s="16" t="s">
        <v>33</v>
      </c>
      <c r="C44" s="13" t="s">
        <v>34</v>
      </c>
      <c r="D44" s="11" t="s">
        <v>85</v>
      </c>
      <c r="E44" s="10" t="s">
        <v>86</v>
      </c>
      <c r="F44" s="35">
        <v>0.1</v>
      </c>
      <c r="G44" s="65">
        <f t="shared" si="3"/>
        <v>0.20786516853932585</v>
      </c>
      <c r="H44" s="2" t="s">
        <v>32</v>
      </c>
      <c r="I44" s="2" t="s">
        <v>87</v>
      </c>
      <c r="J44" s="5">
        <f>SUM(K44:N44)</f>
        <v>1</v>
      </c>
      <c r="K44" s="41">
        <v>0</v>
      </c>
      <c r="L44" s="40">
        <v>1</v>
      </c>
      <c r="M44" s="40">
        <v>0</v>
      </c>
      <c r="N44" s="41">
        <v>0</v>
      </c>
      <c r="O44" s="47"/>
      <c r="P44" s="47">
        <v>0</v>
      </c>
      <c r="Q44" s="5">
        <v>1</v>
      </c>
      <c r="R44" s="5">
        <v>0</v>
      </c>
      <c r="S44" s="5"/>
      <c r="T44" s="40">
        <f t="shared" si="0"/>
        <v>1</v>
      </c>
      <c r="U44" s="51">
        <f t="shared" si="1"/>
        <v>1</v>
      </c>
      <c r="V44" s="50">
        <f t="shared" si="2"/>
        <v>0.20786516853932585</v>
      </c>
      <c r="W44" s="91"/>
      <c r="X44" s="91" t="s">
        <v>284</v>
      </c>
      <c r="Y44" s="41"/>
      <c r="Z44" s="28"/>
    </row>
    <row r="45" spans="1:26" ht="90">
      <c r="A45" s="23" t="s">
        <v>84</v>
      </c>
      <c r="B45" s="16" t="s">
        <v>33</v>
      </c>
      <c r="C45" s="13" t="s">
        <v>34</v>
      </c>
      <c r="D45" s="11" t="s">
        <v>88</v>
      </c>
      <c r="E45" s="10" t="s">
        <v>86</v>
      </c>
      <c r="F45" s="33">
        <v>0.1</v>
      </c>
      <c r="G45" s="65">
        <f t="shared" si="3"/>
        <v>0.20786516853932585</v>
      </c>
      <c r="H45" s="2" t="s">
        <v>32</v>
      </c>
      <c r="I45" s="2" t="s">
        <v>89</v>
      </c>
      <c r="J45" s="5">
        <f>SUM(K45:N45)</f>
        <v>1</v>
      </c>
      <c r="K45" s="41">
        <v>0</v>
      </c>
      <c r="L45" s="40">
        <v>0</v>
      </c>
      <c r="M45" s="40">
        <v>0</v>
      </c>
      <c r="N45" s="41">
        <v>1</v>
      </c>
      <c r="O45" s="47"/>
      <c r="P45" s="47">
        <v>0</v>
      </c>
      <c r="Q45" s="5">
        <v>0</v>
      </c>
      <c r="R45" s="5">
        <v>0</v>
      </c>
      <c r="S45" s="5"/>
      <c r="T45" s="40">
        <f t="shared" si="0"/>
        <v>0</v>
      </c>
      <c r="U45" s="51">
        <f t="shared" si="1"/>
        <v>0</v>
      </c>
      <c r="V45" s="50">
        <f t="shared" si="2"/>
        <v>0</v>
      </c>
      <c r="W45" s="91" t="s">
        <v>273</v>
      </c>
      <c r="X45" s="69" t="s">
        <v>274</v>
      </c>
      <c r="Y45" s="69" t="s">
        <v>393</v>
      </c>
      <c r="Z45" s="41" t="s">
        <v>275</v>
      </c>
    </row>
    <row r="46" spans="1:26" ht="78.75">
      <c r="A46" s="3" t="s">
        <v>84</v>
      </c>
      <c r="B46" s="6" t="s">
        <v>33</v>
      </c>
      <c r="C46" s="92" t="s">
        <v>34</v>
      </c>
      <c r="D46" s="69" t="s">
        <v>90</v>
      </c>
      <c r="E46" s="40" t="s">
        <v>86</v>
      </c>
      <c r="F46" s="49">
        <v>0.2</v>
      </c>
      <c r="G46" s="93">
        <f t="shared" si="3"/>
        <v>0.20786516853932585</v>
      </c>
      <c r="H46" s="39" t="s">
        <v>32</v>
      </c>
      <c r="I46" s="39" t="s">
        <v>91</v>
      </c>
      <c r="J46" s="22">
        <v>1</v>
      </c>
      <c r="K46" s="40">
        <v>0</v>
      </c>
      <c r="L46" s="40">
        <v>0</v>
      </c>
      <c r="M46" s="39">
        <v>0.5</v>
      </c>
      <c r="N46" s="39">
        <v>0.5</v>
      </c>
      <c r="O46" s="5"/>
      <c r="P46" s="5">
        <v>0</v>
      </c>
      <c r="Q46" s="5">
        <v>0</v>
      </c>
      <c r="R46" s="22">
        <v>0.5</v>
      </c>
      <c r="S46" s="5"/>
      <c r="T46" s="40">
        <f t="shared" si="0"/>
        <v>0.5</v>
      </c>
      <c r="U46" s="51">
        <f t="shared" si="1"/>
        <v>0.5</v>
      </c>
      <c r="V46" s="50">
        <f t="shared" si="2"/>
        <v>0.10393258426966293</v>
      </c>
      <c r="W46" s="91" t="s">
        <v>273</v>
      </c>
      <c r="X46" s="69" t="s">
        <v>276</v>
      </c>
      <c r="Y46" s="69"/>
      <c r="Z46" s="41" t="s">
        <v>432</v>
      </c>
    </row>
    <row r="47" spans="1:26" ht="45">
      <c r="A47" s="23" t="s">
        <v>84</v>
      </c>
      <c r="B47" s="16" t="s">
        <v>33</v>
      </c>
      <c r="C47" s="13" t="s">
        <v>34</v>
      </c>
      <c r="D47" s="11" t="s">
        <v>92</v>
      </c>
      <c r="E47" s="10" t="s">
        <v>86</v>
      </c>
      <c r="F47" s="33">
        <v>0.5</v>
      </c>
      <c r="G47" s="65">
        <f t="shared" si="3"/>
        <v>0.20786516853932585</v>
      </c>
      <c r="H47" s="2" t="s">
        <v>62</v>
      </c>
      <c r="I47" s="2" t="s">
        <v>93</v>
      </c>
      <c r="J47" s="22">
        <v>1</v>
      </c>
      <c r="K47" s="53">
        <v>0.25</v>
      </c>
      <c r="L47" s="22">
        <v>0.5</v>
      </c>
      <c r="M47" s="22">
        <v>0.75</v>
      </c>
      <c r="N47" s="53">
        <v>1</v>
      </c>
      <c r="O47" s="47"/>
      <c r="P47" s="53">
        <v>0.25</v>
      </c>
      <c r="Q47" s="22">
        <v>0.5</v>
      </c>
      <c r="R47" s="22">
        <v>0.75</v>
      </c>
      <c r="S47" s="5"/>
      <c r="T47" s="40">
        <f t="shared" si="0"/>
        <v>1.5</v>
      </c>
      <c r="U47" s="51">
        <f>R47</f>
        <v>0.75</v>
      </c>
      <c r="V47" s="50">
        <f t="shared" si="2"/>
        <v>0.1558988764044944</v>
      </c>
      <c r="W47" s="91" t="s">
        <v>277</v>
      </c>
      <c r="X47" s="94" t="s">
        <v>278</v>
      </c>
      <c r="Y47" s="41"/>
      <c r="Z47" s="5"/>
    </row>
    <row r="48" spans="1:26" ht="45">
      <c r="A48" s="23" t="s">
        <v>84</v>
      </c>
      <c r="B48" s="16" t="s">
        <v>33</v>
      </c>
      <c r="C48" s="13" t="s">
        <v>34</v>
      </c>
      <c r="D48" s="42" t="s">
        <v>233</v>
      </c>
      <c r="E48" s="10" t="s">
        <v>86</v>
      </c>
      <c r="F48" s="33">
        <v>0.1</v>
      </c>
      <c r="G48" s="65">
        <f t="shared" si="3"/>
        <v>0.20786516853932585</v>
      </c>
      <c r="H48" s="2" t="s">
        <v>17</v>
      </c>
      <c r="I48" s="2" t="s">
        <v>36</v>
      </c>
      <c r="J48" s="5">
        <v>1</v>
      </c>
      <c r="K48" s="41">
        <v>1</v>
      </c>
      <c r="L48" s="40">
        <v>1</v>
      </c>
      <c r="M48" s="40">
        <v>1</v>
      </c>
      <c r="N48" s="41">
        <v>1</v>
      </c>
      <c r="O48" s="47"/>
      <c r="P48" s="47">
        <v>1</v>
      </c>
      <c r="Q48" s="47">
        <v>1</v>
      </c>
      <c r="R48" s="5">
        <v>1</v>
      </c>
      <c r="S48" s="5"/>
      <c r="T48" s="40">
        <f t="shared" si="0"/>
        <v>3</v>
      </c>
      <c r="U48" s="51">
        <f>IFERROR(IF(H48="Demanda",T48/O48,IF(H48="Constante",T48/(J48*4),T48/J48)),0)</f>
        <v>0.75</v>
      </c>
      <c r="V48" s="50">
        <f t="shared" si="2"/>
        <v>0.1558988764044944</v>
      </c>
      <c r="W48" s="40" t="s">
        <v>279</v>
      </c>
      <c r="X48" s="69" t="s">
        <v>302</v>
      </c>
      <c r="Y48" s="41"/>
      <c r="Z48" s="5"/>
    </row>
    <row r="49" spans="1:26" ht="45">
      <c r="A49" s="23" t="s">
        <v>94</v>
      </c>
      <c r="B49" s="16" t="s">
        <v>33</v>
      </c>
      <c r="C49" s="13" t="s">
        <v>34</v>
      </c>
      <c r="D49" s="16" t="s">
        <v>95</v>
      </c>
      <c r="E49" s="10" t="s">
        <v>96</v>
      </c>
      <c r="F49" s="35">
        <v>0.5</v>
      </c>
      <c r="G49" s="65">
        <f t="shared" si="3"/>
        <v>0.20786516853932585</v>
      </c>
      <c r="H49" s="21" t="s">
        <v>97</v>
      </c>
      <c r="I49" s="36" t="s">
        <v>98</v>
      </c>
      <c r="J49" s="37">
        <v>1</v>
      </c>
      <c r="K49" s="53">
        <v>1</v>
      </c>
      <c r="L49" s="53">
        <v>1</v>
      </c>
      <c r="M49" s="22">
        <v>1</v>
      </c>
      <c r="N49" s="53">
        <v>1</v>
      </c>
      <c r="O49" s="48">
        <f>SUM(P49:S49)</f>
        <v>111</v>
      </c>
      <c r="P49" s="48">
        <v>42</v>
      </c>
      <c r="Q49" s="48">
        <v>54</v>
      </c>
      <c r="R49" s="9">
        <v>15</v>
      </c>
      <c r="S49" s="32"/>
      <c r="T49" s="40">
        <f t="shared" si="0"/>
        <v>111</v>
      </c>
      <c r="U49" s="70">
        <v>1</v>
      </c>
      <c r="V49" s="50">
        <f t="shared" si="2"/>
        <v>0.20786516853932585</v>
      </c>
      <c r="W49" s="40" t="s">
        <v>253</v>
      </c>
      <c r="X49" s="69" t="s">
        <v>254</v>
      </c>
      <c r="Y49" s="41"/>
      <c r="Z49" s="28"/>
    </row>
    <row r="50" spans="1:26" ht="67.5">
      <c r="A50" s="23" t="s">
        <v>94</v>
      </c>
      <c r="B50" s="16" t="s">
        <v>33</v>
      </c>
      <c r="C50" s="13" t="s">
        <v>34</v>
      </c>
      <c r="D50" s="16" t="s">
        <v>99</v>
      </c>
      <c r="E50" s="10" t="s">
        <v>96</v>
      </c>
      <c r="F50" s="35">
        <v>0.3</v>
      </c>
      <c r="G50" s="65">
        <f t="shared" si="3"/>
        <v>0.20786516853932585</v>
      </c>
      <c r="H50" s="21" t="s">
        <v>32</v>
      </c>
      <c r="I50" s="36" t="s">
        <v>100</v>
      </c>
      <c r="J50" s="5">
        <f>SUM(K50:N50)</f>
        <v>12</v>
      </c>
      <c r="K50" s="41">
        <v>3</v>
      </c>
      <c r="L50" s="41">
        <v>3</v>
      </c>
      <c r="M50" s="40">
        <v>3</v>
      </c>
      <c r="N50" s="41">
        <v>3</v>
      </c>
      <c r="O50" s="47"/>
      <c r="P50" s="47">
        <v>3</v>
      </c>
      <c r="Q50" s="47">
        <v>3</v>
      </c>
      <c r="R50" s="5">
        <v>3</v>
      </c>
      <c r="S50" s="28"/>
      <c r="T50" s="40">
        <f t="shared" si="0"/>
        <v>9</v>
      </c>
      <c r="U50" s="51">
        <f t="shared" si="1"/>
        <v>0.75</v>
      </c>
      <c r="V50" s="50">
        <f t="shared" si="2"/>
        <v>0.1558988764044944</v>
      </c>
      <c r="W50" s="40" t="s">
        <v>255</v>
      </c>
      <c r="X50" s="69" t="s">
        <v>261</v>
      </c>
      <c r="Y50" s="41"/>
      <c r="Z50" s="28"/>
    </row>
    <row r="51" spans="1:26" ht="45">
      <c r="A51" s="23" t="s">
        <v>94</v>
      </c>
      <c r="B51" s="16" t="s">
        <v>33</v>
      </c>
      <c r="C51" s="13" t="s">
        <v>34</v>
      </c>
      <c r="D51" s="42" t="s">
        <v>234</v>
      </c>
      <c r="E51" s="10" t="s">
        <v>96</v>
      </c>
      <c r="F51" s="35">
        <v>0.2</v>
      </c>
      <c r="G51" s="65">
        <f t="shared" si="3"/>
        <v>0.20786516853932585</v>
      </c>
      <c r="H51" s="21" t="s">
        <v>17</v>
      </c>
      <c r="I51" s="21" t="s">
        <v>36</v>
      </c>
      <c r="J51" s="28">
        <v>1</v>
      </c>
      <c r="K51" s="41">
        <v>1</v>
      </c>
      <c r="L51" s="41">
        <v>1</v>
      </c>
      <c r="M51" s="40">
        <v>1</v>
      </c>
      <c r="N51" s="41">
        <v>1</v>
      </c>
      <c r="O51" s="47"/>
      <c r="P51" s="47">
        <v>1</v>
      </c>
      <c r="Q51" s="47">
        <v>1</v>
      </c>
      <c r="R51" s="5">
        <v>1</v>
      </c>
      <c r="S51" s="28"/>
      <c r="T51" s="40">
        <f t="shared" si="0"/>
        <v>3</v>
      </c>
      <c r="U51" s="51">
        <f t="shared" si="1"/>
        <v>0.75</v>
      </c>
      <c r="V51" s="50">
        <f t="shared" si="2"/>
        <v>0.1558988764044944</v>
      </c>
      <c r="W51" s="40" t="s">
        <v>256</v>
      </c>
      <c r="X51" s="69" t="s">
        <v>394</v>
      </c>
      <c r="Y51" s="41"/>
      <c r="Z51" s="28"/>
    </row>
    <row r="52" spans="1:26" ht="101.25">
      <c r="A52" s="23" t="s">
        <v>101</v>
      </c>
      <c r="B52" s="16" t="s">
        <v>33</v>
      </c>
      <c r="C52" s="13" t="s">
        <v>34</v>
      </c>
      <c r="D52" s="16" t="s">
        <v>102</v>
      </c>
      <c r="E52" s="10" t="s">
        <v>96</v>
      </c>
      <c r="F52" s="35">
        <v>0.2</v>
      </c>
      <c r="G52" s="65">
        <f t="shared" si="3"/>
        <v>0.20786516853932585</v>
      </c>
      <c r="H52" s="45" t="s">
        <v>32</v>
      </c>
      <c r="I52" s="36" t="s">
        <v>100</v>
      </c>
      <c r="J52" s="47">
        <f>SUM(K52:N52)</f>
        <v>23</v>
      </c>
      <c r="K52" s="41">
        <v>5</v>
      </c>
      <c r="L52" s="41">
        <v>6</v>
      </c>
      <c r="M52" s="40">
        <v>6</v>
      </c>
      <c r="N52" s="41">
        <v>6</v>
      </c>
      <c r="O52" s="47"/>
      <c r="P52" s="47">
        <v>5</v>
      </c>
      <c r="Q52" s="47">
        <v>6</v>
      </c>
      <c r="R52" s="5">
        <v>6</v>
      </c>
      <c r="S52" s="28"/>
      <c r="T52" s="40">
        <f t="shared" si="0"/>
        <v>17</v>
      </c>
      <c r="U52" s="70">
        <f t="shared" si="1"/>
        <v>0.73913043478260865</v>
      </c>
      <c r="V52" s="50">
        <f t="shared" si="2"/>
        <v>0.15363947239863215</v>
      </c>
      <c r="W52" s="40" t="s">
        <v>257</v>
      </c>
      <c r="X52" s="69" t="s">
        <v>262</v>
      </c>
      <c r="Y52" s="41"/>
      <c r="Z52" s="41"/>
    </row>
    <row r="53" spans="1:26" ht="49.5" customHeight="1">
      <c r="A53" s="23" t="s">
        <v>101</v>
      </c>
      <c r="B53" s="16" t="s">
        <v>33</v>
      </c>
      <c r="C53" s="13" t="s">
        <v>34</v>
      </c>
      <c r="D53" s="26" t="s">
        <v>103</v>
      </c>
      <c r="E53" s="10" t="s">
        <v>96</v>
      </c>
      <c r="F53" s="35">
        <v>0.5</v>
      </c>
      <c r="G53" s="65">
        <f t="shared" si="3"/>
        <v>0.20786516853932585</v>
      </c>
      <c r="H53" s="21" t="s">
        <v>97</v>
      </c>
      <c r="I53" s="36" t="s">
        <v>104</v>
      </c>
      <c r="J53" s="37">
        <v>1</v>
      </c>
      <c r="K53" s="53">
        <v>1</v>
      </c>
      <c r="L53" s="53">
        <v>1</v>
      </c>
      <c r="M53" s="22">
        <v>1</v>
      </c>
      <c r="N53" s="22">
        <v>1</v>
      </c>
      <c r="O53" s="9">
        <f>SUM(P53:S53)</f>
        <v>105</v>
      </c>
      <c r="P53" s="9">
        <v>38</v>
      </c>
      <c r="Q53" s="9">
        <v>27</v>
      </c>
      <c r="R53" s="9">
        <v>40</v>
      </c>
      <c r="S53" s="32"/>
      <c r="T53" s="40">
        <f t="shared" si="0"/>
        <v>105</v>
      </c>
      <c r="U53" s="70">
        <v>1</v>
      </c>
      <c r="V53" s="50">
        <f t="shared" si="2"/>
        <v>0.20786516853932585</v>
      </c>
      <c r="W53" s="40" t="s">
        <v>258</v>
      </c>
      <c r="X53" s="69" t="s">
        <v>259</v>
      </c>
      <c r="Y53" s="41"/>
      <c r="Z53" s="5"/>
    </row>
    <row r="54" spans="1:26" ht="161.25" customHeight="1">
      <c r="A54" s="23" t="s">
        <v>101</v>
      </c>
      <c r="B54" s="16" t="s">
        <v>33</v>
      </c>
      <c r="C54" s="13" t="s">
        <v>34</v>
      </c>
      <c r="D54" s="26" t="s">
        <v>105</v>
      </c>
      <c r="E54" s="10" t="s">
        <v>96</v>
      </c>
      <c r="F54" s="35">
        <v>0.3</v>
      </c>
      <c r="G54" s="65">
        <f t="shared" si="3"/>
        <v>0.20786516853932585</v>
      </c>
      <c r="H54" s="21" t="s">
        <v>97</v>
      </c>
      <c r="I54" s="36" t="s">
        <v>106</v>
      </c>
      <c r="J54" s="37">
        <v>1</v>
      </c>
      <c r="K54" s="53">
        <v>1</v>
      </c>
      <c r="L54" s="53">
        <v>1</v>
      </c>
      <c r="M54" s="22">
        <v>1</v>
      </c>
      <c r="N54" s="22">
        <v>1</v>
      </c>
      <c r="O54" s="9">
        <f>SUM(P54:S54)</f>
        <v>10</v>
      </c>
      <c r="P54" s="9">
        <v>4</v>
      </c>
      <c r="Q54" s="9">
        <v>3</v>
      </c>
      <c r="R54" s="9">
        <v>3</v>
      </c>
      <c r="S54" s="32"/>
      <c r="T54" s="40">
        <f t="shared" si="0"/>
        <v>10</v>
      </c>
      <c r="U54" s="70">
        <v>1</v>
      </c>
      <c r="V54" s="50">
        <f t="shared" si="2"/>
        <v>0.20786516853932585</v>
      </c>
      <c r="W54" s="40" t="s">
        <v>264</v>
      </c>
      <c r="X54" s="69" t="s">
        <v>263</v>
      </c>
      <c r="Y54" s="41"/>
      <c r="Z54" s="5"/>
    </row>
    <row r="55" spans="1:26" ht="45">
      <c r="A55" s="23" t="s">
        <v>240</v>
      </c>
      <c r="B55" s="16" t="s">
        <v>33</v>
      </c>
      <c r="C55" s="13" t="s">
        <v>34</v>
      </c>
      <c r="D55" s="42" t="s">
        <v>107</v>
      </c>
      <c r="E55" s="4" t="s">
        <v>61</v>
      </c>
      <c r="F55" s="33">
        <v>0.1</v>
      </c>
      <c r="G55" s="65">
        <f t="shared" si="3"/>
        <v>0.20786516853932585</v>
      </c>
      <c r="H55" s="2" t="s">
        <v>32</v>
      </c>
      <c r="I55" s="2" t="s">
        <v>108</v>
      </c>
      <c r="J55" s="5">
        <f>SUM(K55:N55)</f>
        <v>1</v>
      </c>
      <c r="K55" s="41">
        <v>0</v>
      </c>
      <c r="L55" s="41">
        <v>1</v>
      </c>
      <c r="M55" s="40">
        <v>0</v>
      </c>
      <c r="N55" s="40">
        <v>0</v>
      </c>
      <c r="O55" s="5"/>
      <c r="P55" s="5">
        <v>0</v>
      </c>
      <c r="Q55" s="5">
        <v>1</v>
      </c>
      <c r="R55" s="5">
        <v>0</v>
      </c>
      <c r="S55" s="5"/>
      <c r="T55" s="40">
        <f t="shared" si="0"/>
        <v>1</v>
      </c>
      <c r="U55" s="51">
        <f t="shared" si="1"/>
        <v>1</v>
      </c>
      <c r="V55" s="50">
        <f t="shared" si="2"/>
        <v>0.20786516853932585</v>
      </c>
      <c r="W55" s="40"/>
      <c r="X55" s="69" t="s">
        <v>284</v>
      </c>
      <c r="Y55" s="41"/>
      <c r="Z55" s="5"/>
    </row>
    <row r="56" spans="1:26" ht="67.5">
      <c r="A56" s="23" t="s">
        <v>240</v>
      </c>
      <c r="B56" s="16" t="s">
        <v>33</v>
      </c>
      <c r="C56" s="13" t="s">
        <v>34</v>
      </c>
      <c r="D56" s="42" t="s">
        <v>109</v>
      </c>
      <c r="E56" s="4" t="s">
        <v>110</v>
      </c>
      <c r="F56" s="33">
        <v>0.1</v>
      </c>
      <c r="G56" s="65">
        <f t="shared" si="3"/>
        <v>0.20786516853932585</v>
      </c>
      <c r="H56" s="2" t="s">
        <v>32</v>
      </c>
      <c r="I56" s="2" t="s">
        <v>111</v>
      </c>
      <c r="J56" s="5">
        <f>SUM(K56:N56)</f>
        <v>1</v>
      </c>
      <c r="K56" s="41">
        <v>0</v>
      </c>
      <c r="L56" s="41">
        <v>1</v>
      </c>
      <c r="M56" s="40">
        <v>0</v>
      </c>
      <c r="N56" s="41">
        <v>0</v>
      </c>
      <c r="O56" s="47"/>
      <c r="P56" s="47">
        <v>0</v>
      </c>
      <c r="Q56" s="47">
        <v>1</v>
      </c>
      <c r="R56" s="5">
        <v>0</v>
      </c>
      <c r="S56" s="5"/>
      <c r="T56" s="40">
        <f t="shared" si="0"/>
        <v>1</v>
      </c>
      <c r="U56" s="51">
        <f t="shared" si="1"/>
        <v>1</v>
      </c>
      <c r="V56" s="50">
        <f t="shared" si="2"/>
        <v>0.20786516853932585</v>
      </c>
      <c r="W56" s="40"/>
      <c r="X56" s="69" t="s">
        <v>284</v>
      </c>
      <c r="Y56" s="41"/>
      <c r="Z56" s="5"/>
    </row>
    <row r="57" spans="1:26" ht="78.75">
      <c r="A57" s="23" t="s">
        <v>240</v>
      </c>
      <c r="B57" s="16" t="s">
        <v>33</v>
      </c>
      <c r="C57" s="13" t="s">
        <v>34</v>
      </c>
      <c r="D57" s="42" t="s">
        <v>112</v>
      </c>
      <c r="E57" s="4" t="s">
        <v>35</v>
      </c>
      <c r="F57" s="33">
        <v>0.1</v>
      </c>
      <c r="G57" s="65">
        <f t="shared" si="3"/>
        <v>0.20786516853932585</v>
      </c>
      <c r="H57" s="2" t="s">
        <v>62</v>
      </c>
      <c r="I57" s="2" t="s">
        <v>113</v>
      </c>
      <c r="J57" s="22">
        <v>1</v>
      </c>
      <c r="K57" s="45">
        <v>0.1</v>
      </c>
      <c r="L57" s="45">
        <v>1</v>
      </c>
      <c r="M57" s="40">
        <v>0</v>
      </c>
      <c r="N57" s="40">
        <v>0</v>
      </c>
      <c r="O57" s="5"/>
      <c r="P57" s="22">
        <v>0.1</v>
      </c>
      <c r="Q57" s="22">
        <v>1</v>
      </c>
      <c r="R57" s="5">
        <v>0</v>
      </c>
      <c r="S57" s="5"/>
      <c r="T57" s="40">
        <f t="shared" si="0"/>
        <v>1.1000000000000001</v>
      </c>
      <c r="U57" s="70">
        <f>Q57</f>
        <v>1</v>
      </c>
      <c r="V57" s="50">
        <f t="shared" si="2"/>
        <v>0.20786516853932585</v>
      </c>
      <c r="W57" s="95"/>
      <c r="X57" s="69" t="s">
        <v>284</v>
      </c>
      <c r="Y57" s="41"/>
      <c r="Z57" s="5"/>
    </row>
    <row r="58" spans="1:26" ht="45">
      <c r="A58" s="23" t="s">
        <v>240</v>
      </c>
      <c r="B58" s="16" t="s">
        <v>33</v>
      </c>
      <c r="C58" s="13" t="s">
        <v>34</v>
      </c>
      <c r="D58" s="42" t="s">
        <v>114</v>
      </c>
      <c r="E58" s="4" t="s">
        <v>35</v>
      </c>
      <c r="F58" s="33">
        <v>0.1</v>
      </c>
      <c r="G58" s="65">
        <f t="shared" si="3"/>
        <v>0.20786516853932585</v>
      </c>
      <c r="H58" s="2" t="s">
        <v>32</v>
      </c>
      <c r="I58" s="2" t="s">
        <v>115</v>
      </c>
      <c r="J58" s="22">
        <f>SUM(K58:N58)</f>
        <v>1</v>
      </c>
      <c r="K58" s="45">
        <v>0.1</v>
      </c>
      <c r="L58" s="45">
        <v>0.9</v>
      </c>
      <c r="M58" s="40">
        <v>0</v>
      </c>
      <c r="N58" s="41">
        <v>0</v>
      </c>
      <c r="O58" s="47"/>
      <c r="P58" s="53">
        <v>0.1</v>
      </c>
      <c r="Q58" s="53">
        <v>0.9</v>
      </c>
      <c r="R58" s="5">
        <v>0</v>
      </c>
      <c r="S58" s="5"/>
      <c r="T58" s="40">
        <f t="shared" si="0"/>
        <v>1</v>
      </c>
      <c r="U58" s="51">
        <f t="shared" si="1"/>
        <v>1</v>
      </c>
      <c r="V58" s="50">
        <f t="shared" si="2"/>
        <v>0.20786516853932585</v>
      </c>
      <c r="W58" s="95"/>
      <c r="X58" s="69" t="s">
        <v>284</v>
      </c>
      <c r="Y58" s="41"/>
      <c r="Z58" s="5"/>
    </row>
    <row r="59" spans="1:26" ht="45">
      <c r="A59" s="23" t="s">
        <v>240</v>
      </c>
      <c r="B59" s="16" t="s">
        <v>33</v>
      </c>
      <c r="C59" s="13" t="s">
        <v>34</v>
      </c>
      <c r="D59" s="11" t="s">
        <v>116</v>
      </c>
      <c r="E59" s="40" t="s">
        <v>117</v>
      </c>
      <c r="F59" s="33">
        <v>0.1</v>
      </c>
      <c r="G59" s="65">
        <f t="shared" si="3"/>
        <v>0.20786516853932585</v>
      </c>
      <c r="H59" s="2" t="s">
        <v>17</v>
      </c>
      <c r="I59" s="2" t="s">
        <v>118</v>
      </c>
      <c r="J59" s="5">
        <v>1</v>
      </c>
      <c r="K59" s="41">
        <v>1</v>
      </c>
      <c r="L59" s="41">
        <v>1</v>
      </c>
      <c r="M59" s="40">
        <v>1</v>
      </c>
      <c r="N59" s="41">
        <v>1</v>
      </c>
      <c r="O59" s="47"/>
      <c r="P59" s="5">
        <v>1</v>
      </c>
      <c r="Q59" s="5">
        <v>1</v>
      </c>
      <c r="R59" s="5">
        <v>1</v>
      </c>
      <c r="S59" s="5"/>
      <c r="T59" s="40">
        <f t="shared" si="0"/>
        <v>3</v>
      </c>
      <c r="U59" s="51">
        <f t="shared" si="1"/>
        <v>0.75</v>
      </c>
      <c r="V59" s="50">
        <f t="shared" si="2"/>
        <v>0.1558988764044944</v>
      </c>
      <c r="W59" s="40" t="s">
        <v>362</v>
      </c>
      <c r="X59" s="69" t="s">
        <v>363</v>
      </c>
      <c r="Y59" s="41"/>
      <c r="Z59" s="5"/>
    </row>
    <row r="60" spans="1:26" ht="102" customHeight="1">
      <c r="A60" s="23" t="s">
        <v>240</v>
      </c>
      <c r="B60" s="16" t="s">
        <v>33</v>
      </c>
      <c r="C60" s="13" t="s">
        <v>34</v>
      </c>
      <c r="D60" s="11" t="s">
        <v>119</v>
      </c>
      <c r="E60" s="4" t="s">
        <v>120</v>
      </c>
      <c r="F60" s="33">
        <v>0.1</v>
      </c>
      <c r="G60" s="65">
        <f t="shared" si="3"/>
        <v>0.20786516853932585</v>
      </c>
      <c r="H60" s="2" t="s">
        <v>62</v>
      </c>
      <c r="I60" s="2" t="s">
        <v>121</v>
      </c>
      <c r="J60" s="22">
        <v>1</v>
      </c>
      <c r="K60" s="41">
        <v>0</v>
      </c>
      <c r="L60" s="53">
        <v>0.5</v>
      </c>
      <c r="M60" s="22">
        <v>1</v>
      </c>
      <c r="N60" s="39">
        <v>0</v>
      </c>
      <c r="O60" s="5"/>
      <c r="P60" s="5">
        <v>0</v>
      </c>
      <c r="Q60" s="22">
        <v>0.5</v>
      </c>
      <c r="R60" s="22">
        <v>1</v>
      </c>
      <c r="S60" s="5"/>
      <c r="T60" s="40">
        <f t="shared" si="0"/>
        <v>1.5</v>
      </c>
      <c r="U60" s="51">
        <f>M60</f>
        <v>1</v>
      </c>
      <c r="V60" s="50">
        <f t="shared" si="2"/>
        <v>0.20786516853932585</v>
      </c>
      <c r="W60" s="40" t="s">
        <v>369</v>
      </c>
      <c r="X60" s="96" t="s">
        <v>370</v>
      </c>
      <c r="Y60" s="41"/>
      <c r="Z60" s="41"/>
    </row>
    <row r="61" spans="1:26" ht="45">
      <c r="A61" s="23" t="s">
        <v>240</v>
      </c>
      <c r="B61" s="16" t="s">
        <v>33</v>
      </c>
      <c r="C61" s="13" t="s">
        <v>34</v>
      </c>
      <c r="D61" s="42" t="s">
        <v>122</v>
      </c>
      <c r="E61" s="4" t="s">
        <v>35</v>
      </c>
      <c r="F61" s="34">
        <v>0.1</v>
      </c>
      <c r="G61" s="65">
        <f t="shared" si="3"/>
        <v>0.20786516853932585</v>
      </c>
      <c r="H61" s="2" t="s">
        <v>17</v>
      </c>
      <c r="I61" s="2" t="s">
        <v>123</v>
      </c>
      <c r="J61" s="5">
        <v>1</v>
      </c>
      <c r="K61" s="41">
        <v>1</v>
      </c>
      <c r="L61" s="41">
        <v>1</v>
      </c>
      <c r="M61" s="40">
        <v>1</v>
      </c>
      <c r="N61" s="41">
        <v>1</v>
      </c>
      <c r="O61" s="47"/>
      <c r="P61" s="47">
        <v>1</v>
      </c>
      <c r="Q61" s="5">
        <v>1</v>
      </c>
      <c r="R61" s="5">
        <v>1</v>
      </c>
      <c r="S61" s="5"/>
      <c r="T61" s="40">
        <f t="shared" si="0"/>
        <v>3</v>
      </c>
      <c r="U61" s="51">
        <f t="shared" si="1"/>
        <v>0.75</v>
      </c>
      <c r="V61" s="50">
        <f t="shared" si="2"/>
        <v>0.1558988764044944</v>
      </c>
      <c r="W61" s="95" t="s">
        <v>367</v>
      </c>
      <c r="X61" s="96" t="s">
        <v>368</v>
      </c>
      <c r="Y61" s="41"/>
      <c r="Z61" s="6"/>
    </row>
    <row r="62" spans="1:26" ht="45">
      <c r="A62" s="23" t="s">
        <v>240</v>
      </c>
      <c r="B62" s="16" t="s">
        <v>33</v>
      </c>
      <c r="C62" s="13" t="s">
        <v>34</v>
      </c>
      <c r="D62" s="42" t="s">
        <v>122</v>
      </c>
      <c r="E62" s="10" t="s">
        <v>124</v>
      </c>
      <c r="F62" s="34">
        <v>0.1</v>
      </c>
      <c r="G62" s="65">
        <f t="shared" si="3"/>
        <v>0.20786516853932585</v>
      </c>
      <c r="H62" s="2" t="s">
        <v>17</v>
      </c>
      <c r="I62" s="2" t="s">
        <v>123</v>
      </c>
      <c r="J62" s="5">
        <v>1</v>
      </c>
      <c r="K62" s="41">
        <v>1</v>
      </c>
      <c r="L62" s="41">
        <v>1</v>
      </c>
      <c r="M62" s="40">
        <v>1</v>
      </c>
      <c r="N62" s="41">
        <v>1</v>
      </c>
      <c r="O62" s="47"/>
      <c r="P62" s="47">
        <v>1</v>
      </c>
      <c r="Q62" s="47">
        <v>1</v>
      </c>
      <c r="R62" s="5">
        <v>1</v>
      </c>
      <c r="S62" s="5"/>
      <c r="T62" s="40">
        <f t="shared" si="0"/>
        <v>3</v>
      </c>
      <c r="U62" s="51">
        <f t="shared" si="1"/>
        <v>0.75</v>
      </c>
      <c r="V62" s="50">
        <f t="shared" si="2"/>
        <v>0.1558988764044944</v>
      </c>
      <c r="W62" s="104" t="s">
        <v>364</v>
      </c>
      <c r="X62" s="96" t="s">
        <v>365</v>
      </c>
      <c r="Y62" s="41"/>
      <c r="Z62" s="6"/>
    </row>
    <row r="63" spans="1:26" ht="45">
      <c r="A63" s="23" t="s">
        <v>240</v>
      </c>
      <c r="B63" s="16" t="s">
        <v>33</v>
      </c>
      <c r="C63" s="13" t="s">
        <v>34</v>
      </c>
      <c r="D63" s="42" t="s">
        <v>122</v>
      </c>
      <c r="E63" s="41" t="s">
        <v>38</v>
      </c>
      <c r="F63" s="34">
        <v>0.1</v>
      </c>
      <c r="G63" s="65">
        <f t="shared" si="3"/>
        <v>0.20786516853932585</v>
      </c>
      <c r="H63" s="2" t="s">
        <v>17</v>
      </c>
      <c r="I63" s="2" t="s">
        <v>123</v>
      </c>
      <c r="J63" s="5">
        <v>1</v>
      </c>
      <c r="K63" s="41">
        <v>1</v>
      </c>
      <c r="L63" s="41">
        <v>1</v>
      </c>
      <c r="M63" s="40">
        <v>1</v>
      </c>
      <c r="N63" s="41">
        <v>1</v>
      </c>
      <c r="O63" s="47"/>
      <c r="P63" s="47">
        <v>1</v>
      </c>
      <c r="Q63" s="47">
        <v>1</v>
      </c>
      <c r="R63" s="5">
        <v>1</v>
      </c>
      <c r="S63" s="5"/>
      <c r="T63" s="40">
        <f t="shared" si="0"/>
        <v>3</v>
      </c>
      <c r="U63" s="51">
        <f t="shared" si="1"/>
        <v>0.75</v>
      </c>
      <c r="V63" s="50">
        <f t="shared" si="2"/>
        <v>0.1558988764044944</v>
      </c>
      <c r="W63" s="95" t="s">
        <v>366</v>
      </c>
      <c r="X63" s="96" t="s">
        <v>395</v>
      </c>
      <c r="Y63" s="41"/>
      <c r="Z63" s="6"/>
    </row>
    <row r="64" spans="1:26" ht="79.5" customHeight="1">
      <c r="A64" s="23" t="s">
        <v>240</v>
      </c>
      <c r="B64" s="16" t="s">
        <v>33</v>
      </c>
      <c r="C64" s="13" t="s">
        <v>34</v>
      </c>
      <c r="D64" s="11" t="s">
        <v>122</v>
      </c>
      <c r="E64" s="10" t="s">
        <v>96</v>
      </c>
      <c r="F64" s="38">
        <v>0.1</v>
      </c>
      <c r="G64" s="65">
        <f t="shared" si="3"/>
        <v>0.20786516853932585</v>
      </c>
      <c r="H64" s="21" t="s">
        <v>17</v>
      </c>
      <c r="I64" s="21" t="s">
        <v>123</v>
      </c>
      <c r="J64" s="28">
        <v>1</v>
      </c>
      <c r="K64" s="41">
        <v>1</v>
      </c>
      <c r="L64" s="41">
        <v>1</v>
      </c>
      <c r="M64" s="40">
        <v>1</v>
      </c>
      <c r="N64" s="41">
        <v>1</v>
      </c>
      <c r="O64" s="47"/>
      <c r="P64" s="47">
        <v>1</v>
      </c>
      <c r="Q64" s="47">
        <v>1</v>
      </c>
      <c r="R64" s="5">
        <v>1</v>
      </c>
      <c r="S64" s="5"/>
      <c r="T64" s="40">
        <f t="shared" si="0"/>
        <v>3</v>
      </c>
      <c r="U64" s="51">
        <f t="shared" si="1"/>
        <v>0.75</v>
      </c>
      <c r="V64" s="50">
        <f t="shared" si="2"/>
        <v>0.1558988764044944</v>
      </c>
      <c r="W64" s="40" t="s">
        <v>260</v>
      </c>
      <c r="X64" s="97" t="s">
        <v>396</v>
      </c>
      <c r="Y64" s="41"/>
      <c r="Z64" s="6"/>
    </row>
    <row r="65" spans="1:26" ht="258.75">
      <c r="A65" s="23" t="s">
        <v>242</v>
      </c>
      <c r="B65" s="44" t="s">
        <v>33</v>
      </c>
      <c r="C65" s="43" t="s">
        <v>125</v>
      </c>
      <c r="D65" s="44" t="s">
        <v>126</v>
      </c>
      <c r="E65" s="41" t="s">
        <v>127</v>
      </c>
      <c r="F65" s="35">
        <v>0.15</v>
      </c>
      <c r="G65" s="65">
        <f t="shared" si="3"/>
        <v>0.20786516853932585</v>
      </c>
      <c r="H65" s="45" t="s">
        <v>32</v>
      </c>
      <c r="I65" s="36" t="s">
        <v>128</v>
      </c>
      <c r="J65" s="58">
        <v>11</v>
      </c>
      <c r="K65" s="41">
        <v>4</v>
      </c>
      <c r="L65" s="41">
        <v>3</v>
      </c>
      <c r="M65" s="41">
        <v>1</v>
      </c>
      <c r="N65" s="41">
        <v>3</v>
      </c>
      <c r="O65" s="47"/>
      <c r="P65" s="47">
        <v>4</v>
      </c>
      <c r="Q65" s="47">
        <v>3</v>
      </c>
      <c r="R65" s="47">
        <v>1</v>
      </c>
      <c r="S65" s="47"/>
      <c r="T65" s="41">
        <f t="shared" si="0"/>
        <v>8</v>
      </c>
      <c r="U65" s="70">
        <f>T65/J65</f>
        <v>0.72727272727272729</v>
      </c>
      <c r="V65" s="75">
        <f t="shared" si="2"/>
        <v>0.15117466802860063</v>
      </c>
      <c r="W65" s="41" t="s">
        <v>437</v>
      </c>
      <c r="X65" s="42" t="s">
        <v>438</v>
      </c>
      <c r="Y65" s="41"/>
      <c r="Z65" s="41" t="s">
        <v>443</v>
      </c>
    </row>
    <row r="66" spans="1:26" ht="90">
      <c r="A66" s="23" t="s">
        <v>242</v>
      </c>
      <c r="B66" s="44" t="s">
        <v>33</v>
      </c>
      <c r="C66" s="43" t="s">
        <v>125</v>
      </c>
      <c r="D66" s="44" t="s">
        <v>129</v>
      </c>
      <c r="E66" s="41" t="s">
        <v>127</v>
      </c>
      <c r="F66" s="35">
        <v>0.15</v>
      </c>
      <c r="G66" s="65">
        <f t="shared" si="3"/>
        <v>0.20786516853932585</v>
      </c>
      <c r="H66" s="45" t="s">
        <v>32</v>
      </c>
      <c r="I66" s="36" t="s">
        <v>130</v>
      </c>
      <c r="J66" s="55">
        <f>SUM(K66:N66)</f>
        <v>1</v>
      </c>
      <c r="K66" s="41">
        <v>0</v>
      </c>
      <c r="L66" s="45">
        <v>0.3</v>
      </c>
      <c r="M66" s="45">
        <v>0.4</v>
      </c>
      <c r="N66" s="45">
        <v>0.3</v>
      </c>
      <c r="O66" s="47"/>
      <c r="P66" s="47">
        <v>0</v>
      </c>
      <c r="Q66" s="53">
        <v>0.3</v>
      </c>
      <c r="R66" s="53">
        <v>0.4</v>
      </c>
      <c r="S66" s="47"/>
      <c r="T66" s="41">
        <f t="shared" si="0"/>
        <v>0.7</v>
      </c>
      <c r="U66" s="70">
        <f t="shared" si="1"/>
        <v>0.7</v>
      </c>
      <c r="V66" s="75">
        <f t="shared" si="2"/>
        <v>0.14550561797752809</v>
      </c>
      <c r="W66" s="41" t="s">
        <v>280</v>
      </c>
      <c r="X66" s="42" t="s">
        <v>281</v>
      </c>
      <c r="Y66" s="41"/>
      <c r="Z66" s="41" t="s">
        <v>405</v>
      </c>
    </row>
    <row r="67" spans="1:26" ht="56.25">
      <c r="A67" s="23" t="s">
        <v>242</v>
      </c>
      <c r="B67" s="16" t="s">
        <v>33</v>
      </c>
      <c r="C67" s="13" t="s">
        <v>125</v>
      </c>
      <c r="D67" s="16" t="s">
        <v>131</v>
      </c>
      <c r="E67" s="4" t="s">
        <v>127</v>
      </c>
      <c r="F67" s="33">
        <v>0.15</v>
      </c>
      <c r="G67" s="65">
        <f t="shared" si="3"/>
        <v>0.20786516853932585</v>
      </c>
      <c r="H67" s="2" t="s">
        <v>32</v>
      </c>
      <c r="I67" s="20" t="s">
        <v>132</v>
      </c>
      <c r="J67" s="47">
        <f>SUM(K67:N67)</f>
        <v>20</v>
      </c>
      <c r="K67" s="41">
        <v>6</v>
      </c>
      <c r="L67" s="47">
        <v>4</v>
      </c>
      <c r="M67" s="41">
        <v>5</v>
      </c>
      <c r="N67" s="41">
        <v>5</v>
      </c>
      <c r="O67" s="47"/>
      <c r="P67" s="47">
        <v>6</v>
      </c>
      <c r="Q67" s="47">
        <v>4</v>
      </c>
      <c r="R67" s="47">
        <v>5</v>
      </c>
      <c r="S67" s="47"/>
      <c r="T67" s="41">
        <f t="shared" si="0"/>
        <v>15</v>
      </c>
      <c r="U67" s="70">
        <f t="shared" si="1"/>
        <v>0.75</v>
      </c>
      <c r="V67" s="75">
        <f t="shared" si="2"/>
        <v>0.1558988764044944</v>
      </c>
      <c r="W67" s="41" t="s">
        <v>282</v>
      </c>
      <c r="X67" s="42" t="s">
        <v>283</v>
      </c>
      <c r="Y67" s="41"/>
      <c r="Z67" s="5"/>
    </row>
    <row r="68" spans="1:26" ht="45">
      <c r="A68" s="23" t="s">
        <v>242</v>
      </c>
      <c r="B68" s="44" t="s">
        <v>33</v>
      </c>
      <c r="C68" s="43" t="s">
        <v>125</v>
      </c>
      <c r="D68" s="42" t="s">
        <v>235</v>
      </c>
      <c r="E68" s="41" t="s">
        <v>127</v>
      </c>
      <c r="F68" s="35">
        <v>0.125</v>
      </c>
      <c r="G68" s="65">
        <f t="shared" si="3"/>
        <v>0.20786516853932585</v>
      </c>
      <c r="H68" s="45" t="s">
        <v>17</v>
      </c>
      <c r="I68" s="45" t="s">
        <v>36</v>
      </c>
      <c r="J68" s="47">
        <v>1</v>
      </c>
      <c r="K68" s="41">
        <v>1</v>
      </c>
      <c r="L68" s="41">
        <v>1</v>
      </c>
      <c r="M68" s="41">
        <v>1</v>
      </c>
      <c r="N68" s="41">
        <v>1</v>
      </c>
      <c r="O68" s="47"/>
      <c r="P68" s="47">
        <v>1</v>
      </c>
      <c r="Q68" s="47">
        <v>1</v>
      </c>
      <c r="R68" s="47">
        <v>1</v>
      </c>
      <c r="S68" s="47"/>
      <c r="T68" s="41">
        <f t="shared" si="0"/>
        <v>3</v>
      </c>
      <c r="U68" s="70">
        <f t="shared" si="1"/>
        <v>0.75</v>
      </c>
      <c r="V68" s="75">
        <f t="shared" si="2"/>
        <v>0.1558988764044944</v>
      </c>
      <c r="W68" s="41" t="s">
        <v>279</v>
      </c>
      <c r="X68" s="42" t="s">
        <v>303</v>
      </c>
      <c r="Y68" s="41"/>
      <c r="Z68" s="5"/>
    </row>
    <row r="69" spans="1:26" ht="45">
      <c r="A69" s="23" t="s">
        <v>242</v>
      </c>
      <c r="B69" s="16" t="s">
        <v>33</v>
      </c>
      <c r="C69" s="13" t="s">
        <v>125</v>
      </c>
      <c r="D69" s="11" t="s">
        <v>133</v>
      </c>
      <c r="E69" s="4" t="s">
        <v>127</v>
      </c>
      <c r="F69" s="33">
        <v>0.125</v>
      </c>
      <c r="G69" s="65">
        <f t="shared" si="3"/>
        <v>0.20786516853932585</v>
      </c>
      <c r="H69" s="2" t="s">
        <v>62</v>
      </c>
      <c r="I69" s="2" t="s">
        <v>121</v>
      </c>
      <c r="J69" s="24">
        <v>1</v>
      </c>
      <c r="K69" s="41">
        <v>0</v>
      </c>
      <c r="L69" s="45">
        <v>1</v>
      </c>
      <c r="M69" s="45">
        <v>0</v>
      </c>
      <c r="N69" s="45">
        <v>0</v>
      </c>
      <c r="O69" s="47"/>
      <c r="P69" s="47">
        <v>0</v>
      </c>
      <c r="Q69" s="53">
        <v>1</v>
      </c>
      <c r="R69" s="53">
        <v>0</v>
      </c>
      <c r="S69" s="47"/>
      <c r="T69" s="41">
        <f t="shared" si="0"/>
        <v>1</v>
      </c>
      <c r="U69" s="70">
        <f>Q69</f>
        <v>1</v>
      </c>
      <c r="V69" s="75">
        <f t="shared" si="2"/>
        <v>0.20786516853932585</v>
      </c>
      <c r="W69" s="41"/>
      <c r="X69" s="42" t="s">
        <v>284</v>
      </c>
      <c r="Y69" s="41"/>
      <c r="Z69" s="5"/>
    </row>
    <row r="70" spans="1:26" ht="225">
      <c r="A70" s="23" t="s">
        <v>242</v>
      </c>
      <c r="B70" s="16" t="s">
        <v>33</v>
      </c>
      <c r="C70" s="13" t="s">
        <v>125</v>
      </c>
      <c r="D70" s="44" t="s">
        <v>134</v>
      </c>
      <c r="E70" s="4" t="s">
        <v>135</v>
      </c>
      <c r="F70" s="33">
        <v>0.15</v>
      </c>
      <c r="G70" s="65">
        <f t="shared" si="3"/>
        <v>0.20786516853932585</v>
      </c>
      <c r="H70" s="2" t="s">
        <v>17</v>
      </c>
      <c r="I70" s="2" t="s">
        <v>136</v>
      </c>
      <c r="J70" s="5">
        <v>1</v>
      </c>
      <c r="K70" s="41">
        <v>1</v>
      </c>
      <c r="L70" s="41">
        <v>1</v>
      </c>
      <c r="M70" s="41">
        <v>1</v>
      </c>
      <c r="N70" s="41">
        <v>1</v>
      </c>
      <c r="O70" s="47"/>
      <c r="P70" s="47">
        <v>1</v>
      </c>
      <c r="Q70" s="47">
        <v>1</v>
      </c>
      <c r="R70" s="47">
        <v>1</v>
      </c>
      <c r="S70" s="47"/>
      <c r="T70" s="41">
        <f t="shared" si="0"/>
        <v>3</v>
      </c>
      <c r="U70" s="70">
        <f t="shared" si="1"/>
        <v>0.75</v>
      </c>
      <c r="V70" s="75">
        <f t="shared" si="2"/>
        <v>0.1558988764044944</v>
      </c>
      <c r="W70" s="44" t="s">
        <v>285</v>
      </c>
      <c r="X70" s="44" t="s">
        <v>286</v>
      </c>
      <c r="Y70" s="41"/>
      <c r="Z70" s="5"/>
    </row>
    <row r="71" spans="1:26" ht="112.5">
      <c r="A71" s="23" t="s">
        <v>242</v>
      </c>
      <c r="B71" s="16" t="s">
        <v>33</v>
      </c>
      <c r="C71" s="13" t="s">
        <v>125</v>
      </c>
      <c r="D71" s="44" t="s">
        <v>137</v>
      </c>
      <c r="E71" s="4" t="s">
        <v>135</v>
      </c>
      <c r="F71" s="33">
        <v>0.15</v>
      </c>
      <c r="G71" s="65">
        <f t="shared" si="3"/>
        <v>0.20786516853932585</v>
      </c>
      <c r="H71" s="2" t="s">
        <v>17</v>
      </c>
      <c r="I71" s="2" t="s">
        <v>138</v>
      </c>
      <c r="J71" s="5">
        <v>1</v>
      </c>
      <c r="K71" s="41">
        <v>1</v>
      </c>
      <c r="L71" s="41">
        <v>1</v>
      </c>
      <c r="M71" s="41">
        <v>1</v>
      </c>
      <c r="N71" s="41">
        <v>1</v>
      </c>
      <c r="O71" s="47"/>
      <c r="P71" s="47">
        <v>1</v>
      </c>
      <c r="Q71" s="47">
        <v>1</v>
      </c>
      <c r="R71" s="47">
        <v>1</v>
      </c>
      <c r="S71" s="47"/>
      <c r="T71" s="41">
        <f t="shared" si="0"/>
        <v>3</v>
      </c>
      <c r="U71" s="70">
        <f>IFERROR(IF(H71="Demanda",T71/O71,IF(H71="Constante",T71/(J71*4),T71/J71)),0)</f>
        <v>0.75</v>
      </c>
      <c r="V71" s="75">
        <f t="shared" si="2"/>
        <v>0.1558988764044944</v>
      </c>
      <c r="W71" s="44" t="s">
        <v>287</v>
      </c>
      <c r="X71" s="44" t="s">
        <v>288</v>
      </c>
      <c r="Y71" s="41"/>
      <c r="Z71" s="6"/>
    </row>
    <row r="72" spans="1:26" ht="45">
      <c r="A72" s="30" t="s">
        <v>139</v>
      </c>
      <c r="B72" s="16" t="s">
        <v>33</v>
      </c>
      <c r="C72" s="13" t="s">
        <v>34</v>
      </c>
      <c r="D72" s="18" t="s">
        <v>140</v>
      </c>
      <c r="E72" s="4" t="s">
        <v>141</v>
      </c>
      <c r="F72" s="34">
        <v>0.2</v>
      </c>
      <c r="G72" s="65">
        <f t="shared" si="3"/>
        <v>0.20786516853932585</v>
      </c>
      <c r="H72" s="1" t="s">
        <v>32</v>
      </c>
      <c r="I72" s="2" t="s">
        <v>87</v>
      </c>
      <c r="J72" s="7">
        <f>SUM(K72:N72)</f>
        <v>1</v>
      </c>
      <c r="K72" s="41">
        <v>1</v>
      </c>
      <c r="L72" s="41">
        <v>0</v>
      </c>
      <c r="M72" s="41">
        <v>0</v>
      </c>
      <c r="N72" s="41">
        <v>0</v>
      </c>
      <c r="O72" s="47"/>
      <c r="P72" s="47">
        <v>1</v>
      </c>
      <c r="Q72" s="47">
        <v>0</v>
      </c>
      <c r="R72" s="47">
        <v>0</v>
      </c>
      <c r="S72" s="47"/>
      <c r="T72" s="41">
        <f t="shared" ref="T72:T109" si="5">SUM(P72:S72)</f>
        <v>1</v>
      </c>
      <c r="U72" s="70">
        <f t="shared" ref="U72:U102" si="6">IFERROR(IF(H72="Demanda",T72/O72,IF(H72="Constante",T72/(J72*4),T72/J72)),0)</f>
        <v>1</v>
      </c>
      <c r="V72" s="75">
        <f t="shared" ref="V72:V109" si="7">U72*G72</f>
        <v>0.20786516853932585</v>
      </c>
      <c r="W72" s="57"/>
      <c r="X72" s="81" t="s">
        <v>397</v>
      </c>
      <c r="Y72" s="41"/>
      <c r="Z72" s="6"/>
    </row>
    <row r="73" spans="1:26" ht="45">
      <c r="A73" s="30" t="s">
        <v>139</v>
      </c>
      <c r="B73" s="16" t="s">
        <v>33</v>
      </c>
      <c r="C73" s="13" t="s">
        <v>34</v>
      </c>
      <c r="D73" s="18" t="s">
        <v>142</v>
      </c>
      <c r="E73" s="4" t="s">
        <v>141</v>
      </c>
      <c r="F73" s="34">
        <v>0.2</v>
      </c>
      <c r="G73" s="65">
        <f t="shared" ref="G73:G109" si="8">18.5/89</f>
        <v>0.20786516853932585</v>
      </c>
      <c r="H73" s="1" t="s">
        <v>32</v>
      </c>
      <c r="I73" s="2" t="s">
        <v>143</v>
      </c>
      <c r="J73" s="7">
        <f>SUM(K73:N73)</f>
        <v>1</v>
      </c>
      <c r="K73" s="41">
        <v>0</v>
      </c>
      <c r="L73" s="41">
        <v>1</v>
      </c>
      <c r="M73" s="41">
        <v>0</v>
      </c>
      <c r="N73" s="41">
        <v>0</v>
      </c>
      <c r="O73" s="47"/>
      <c r="P73" s="47">
        <v>0</v>
      </c>
      <c r="Q73" s="47">
        <v>1</v>
      </c>
      <c r="R73" s="47">
        <v>0</v>
      </c>
      <c r="S73" s="47"/>
      <c r="T73" s="41">
        <f t="shared" si="5"/>
        <v>1</v>
      </c>
      <c r="U73" s="70">
        <f t="shared" si="6"/>
        <v>1</v>
      </c>
      <c r="V73" s="75">
        <f t="shared" si="7"/>
        <v>0.20786516853932585</v>
      </c>
      <c r="W73" s="41"/>
      <c r="X73" s="81" t="s">
        <v>398</v>
      </c>
      <c r="Y73" s="41"/>
      <c r="Z73" s="6"/>
    </row>
    <row r="74" spans="1:26" ht="67.5">
      <c r="A74" s="30" t="s">
        <v>139</v>
      </c>
      <c r="B74" s="16" t="s">
        <v>33</v>
      </c>
      <c r="C74" s="13" t="s">
        <v>34</v>
      </c>
      <c r="D74" s="11" t="s">
        <v>144</v>
      </c>
      <c r="E74" s="4" t="s">
        <v>141</v>
      </c>
      <c r="F74" s="34">
        <v>0.2</v>
      </c>
      <c r="G74" s="65">
        <f t="shared" si="8"/>
        <v>0.20786516853932585</v>
      </c>
      <c r="H74" s="2" t="s">
        <v>32</v>
      </c>
      <c r="I74" s="2" t="s">
        <v>121</v>
      </c>
      <c r="J74" s="55">
        <f>SUM(K74:N74)</f>
        <v>1</v>
      </c>
      <c r="K74" s="41">
        <v>0</v>
      </c>
      <c r="L74" s="45">
        <v>0.8</v>
      </c>
      <c r="M74" s="45">
        <v>0.2</v>
      </c>
      <c r="N74" s="45">
        <v>0</v>
      </c>
      <c r="O74" s="47"/>
      <c r="P74" s="47">
        <v>0</v>
      </c>
      <c r="Q74" s="53">
        <v>0.8</v>
      </c>
      <c r="R74" s="53">
        <v>0.2</v>
      </c>
      <c r="S74" s="47"/>
      <c r="T74" s="41">
        <f t="shared" si="5"/>
        <v>1</v>
      </c>
      <c r="U74" s="70">
        <f t="shared" si="6"/>
        <v>1</v>
      </c>
      <c r="V74" s="75">
        <f t="shared" si="7"/>
        <v>0.20786516853932585</v>
      </c>
      <c r="W74" s="41" t="s">
        <v>399</v>
      </c>
      <c r="X74" s="42" t="s">
        <v>400</v>
      </c>
      <c r="Y74" s="41"/>
      <c r="Z74" s="40"/>
    </row>
    <row r="75" spans="1:26" ht="45">
      <c r="A75" s="30" t="s">
        <v>139</v>
      </c>
      <c r="B75" s="16" t="s">
        <v>33</v>
      </c>
      <c r="C75" s="13" t="s">
        <v>34</v>
      </c>
      <c r="D75" s="42" t="s">
        <v>236</v>
      </c>
      <c r="E75" s="4" t="s">
        <v>141</v>
      </c>
      <c r="F75" s="34">
        <v>0.2</v>
      </c>
      <c r="G75" s="65">
        <f t="shared" si="8"/>
        <v>0.20786516853932585</v>
      </c>
      <c r="H75" s="2" t="s">
        <v>17</v>
      </c>
      <c r="I75" s="2" t="s">
        <v>36</v>
      </c>
      <c r="J75" s="9">
        <v>1</v>
      </c>
      <c r="K75" s="41">
        <v>1</v>
      </c>
      <c r="L75" s="41">
        <v>1</v>
      </c>
      <c r="M75" s="41">
        <v>1</v>
      </c>
      <c r="N75" s="41">
        <v>1</v>
      </c>
      <c r="O75" s="47"/>
      <c r="P75" s="47">
        <v>1</v>
      </c>
      <c r="Q75" s="47">
        <v>1</v>
      </c>
      <c r="R75" s="47">
        <v>1</v>
      </c>
      <c r="S75" s="47"/>
      <c r="T75" s="41">
        <f t="shared" si="5"/>
        <v>3</v>
      </c>
      <c r="U75" s="70">
        <f t="shared" si="6"/>
        <v>0.75</v>
      </c>
      <c r="V75" s="75">
        <f t="shared" si="7"/>
        <v>0.1558988764044944</v>
      </c>
      <c r="W75" s="41" t="s">
        <v>401</v>
      </c>
      <c r="X75" s="81" t="s">
        <v>402</v>
      </c>
      <c r="Y75" s="41"/>
      <c r="Z75" s="5"/>
    </row>
    <row r="76" spans="1:26" ht="67.5">
      <c r="A76" s="30" t="s">
        <v>139</v>
      </c>
      <c r="B76" s="16" t="s">
        <v>33</v>
      </c>
      <c r="C76" s="13" t="s">
        <v>34</v>
      </c>
      <c r="D76" s="11" t="s">
        <v>145</v>
      </c>
      <c r="E76" s="4" t="s">
        <v>141</v>
      </c>
      <c r="F76" s="34">
        <v>0.2</v>
      </c>
      <c r="G76" s="65">
        <f t="shared" si="8"/>
        <v>0.20786516853932585</v>
      </c>
      <c r="H76" s="2" t="s">
        <v>32</v>
      </c>
      <c r="I76" s="2" t="s">
        <v>146</v>
      </c>
      <c r="J76" s="9">
        <f>SUM(K76:N76)</f>
        <v>3</v>
      </c>
      <c r="K76" s="41">
        <v>1</v>
      </c>
      <c r="L76" s="41">
        <v>2</v>
      </c>
      <c r="M76" s="41">
        <v>0</v>
      </c>
      <c r="N76" s="41">
        <v>0</v>
      </c>
      <c r="O76" s="61"/>
      <c r="P76" s="47">
        <v>1</v>
      </c>
      <c r="Q76" s="47">
        <v>2</v>
      </c>
      <c r="R76" s="41">
        <v>0</v>
      </c>
      <c r="S76" s="27"/>
      <c r="T76" s="40">
        <f t="shared" si="5"/>
        <v>3</v>
      </c>
      <c r="U76" s="51">
        <f t="shared" si="6"/>
        <v>1</v>
      </c>
      <c r="V76" s="50">
        <f t="shared" si="7"/>
        <v>0.20786516853932585</v>
      </c>
      <c r="W76" s="98"/>
      <c r="X76" s="81" t="s">
        <v>398</v>
      </c>
      <c r="Y76" s="61"/>
      <c r="Z76" s="27"/>
    </row>
    <row r="77" spans="1:26" ht="101.25">
      <c r="A77" s="31" t="s">
        <v>147</v>
      </c>
      <c r="B77" s="44" t="s">
        <v>33</v>
      </c>
      <c r="C77" s="43" t="s">
        <v>125</v>
      </c>
      <c r="D77" s="44" t="s">
        <v>148</v>
      </c>
      <c r="E77" s="41" t="s">
        <v>149</v>
      </c>
      <c r="F77" s="35">
        <v>0.115</v>
      </c>
      <c r="G77" s="65">
        <f t="shared" si="8"/>
        <v>0.20786516853932585</v>
      </c>
      <c r="H77" s="45" t="s">
        <v>62</v>
      </c>
      <c r="I77" s="45" t="s">
        <v>150</v>
      </c>
      <c r="J77" s="53">
        <v>1</v>
      </c>
      <c r="K77" s="45">
        <v>0.5</v>
      </c>
      <c r="L77" s="45">
        <v>0.65</v>
      </c>
      <c r="M77" s="45">
        <v>0.75</v>
      </c>
      <c r="N77" s="45">
        <v>1</v>
      </c>
      <c r="O77" s="47"/>
      <c r="P77" s="53">
        <v>0.5</v>
      </c>
      <c r="Q77" s="53">
        <v>0.65</v>
      </c>
      <c r="R77" s="53">
        <v>0.75</v>
      </c>
      <c r="S77" s="47"/>
      <c r="T77" s="41">
        <f t="shared" si="5"/>
        <v>1.9</v>
      </c>
      <c r="U77" s="70">
        <f>R77</f>
        <v>0.75</v>
      </c>
      <c r="V77" s="75">
        <f t="shared" si="7"/>
        <v>0.1558988764044944</v>
      </c>
      <c r="W77" s="41" t="s">
        <v>289</v>
      </c>
      <c r="X77" s="42" t="s">
        <v>290</v>
      </c>
      <c r="Y77" s="41"/>
      <c r="Z77" s="41"/>
    </row>
    <row r="78" spans="1:26" ht="56.25">
      <c r="A78" s="31" t="s">
        <v>147</v>
      </c>
      <c r="B78" s="16" t="s">
        <v>33</v>
      </c>
      <c r="C78" s="13" t="s">
        <v>125</v>
      </c>
      <c r="D78" s="16" t="s">
        <v>151</v>
      </c>
      <c r="E78" s="4" t="s">
        <v>149</v>
      </c>
      <c r="F78" s="33">
        <v>0.115</v>
      </c>
      <c r="G78" s="65">
        <f t="shared" si="8"/>
        <v>0.20786516853932585</v>
      </c>
      <c r="H78" s="2" t="s">
        <v>62</v>
      </c>
      <c r="I78" s="2" t="s">
        <v>152</v>
      </c>
      <c r="J78" s="22">
        <v>0.25</v>
      </c>
      <c r="K78" s="45">
        <v>0.5</v>
      </c>
      <c r="L78" s="45">
        <v>0.65</v>
      </c>
      <c r="M78" s="45">
        <v>0.75</v>
      </c>
      <c r="N78" s="45">
        <v>1</v>
      </c>
      <c r="O78" s="47"/>
      <c r="P78" s="53">
        <v>0.5</v>
      </c>
      <c r="Q78" s="53">
        <v>0.65</v>
      </c>
      <c r="R78" s="53">
        <v>0.75</v>
      </c>
      <c r="S78" s="47"/>
      <c r="T78" s="40">
        <f t="shared" si="5"/>
        <v>1.9</v>
      </c>
      <c r="U78" s="70">
        <f>R78</f>
        <v>0.75</v>
      </c>
      <c r="V78" s="50">
        <f t="shared" si="7"/>
        <v>0.1558988764044944</v>
      </c>
      <c r="W78" s="41" t="s">
        <v>291</v>
      </c>
      <c r="X78" s="42" t="s">
        <v>297</v>
      </c>
      <c r="Y78" s="41"/>
      <c r="Z78" s="41"/>
    </row>
    <row r="79" spans="1:26" ht="186.75" customHeight="1">
      <c r="A79" s="31" t="s">
        <v>147</v>
      </c>
      <c r="B79" s="44" t="s">
        <v>33</v>
      </c>
      <c r="C79" s="43" t="s">
        <v>125</v>
      </c>
      <c r="D79" s="46" t="s">
        <v>153</v>
      </c>
      <c r="E79" s="41" t="s">
        <v>154</v>
      </c>
      <c r="F79" s="35">
        <v>0.11</v>
      </c>
      <c r="G79" s="65">
        <f t="shared" si="8"/>
        <v>0.20786516853932585</v>
      </c>
      <c r="H79" s="45" t="s">
        <v>32</v>
      </c>
      <c r="I79" s="45" t="s">
        <v>155</v>
      </c>
      <c r="J79" s="53">
        <f>SUM(K79:N79)</f>
        <v>1</v>
      </c>
      <c r="K79" s="45">
        <v>0.12</v>
      </c>
      <c r="L79" s="45">
        <v>0.14000000000000001</v>
      </c>
      <c r="M79" s="45">
        <v>0.27</v>
      </c>
      <c r="N79" s="45">
        <v>0.47</v>
      </c>
      <c r="O79" s="47"/>
      <c r="P79" s="53">
        <v>0.12</v>
      </c>
      <c r="Q79" s="53">
        <v>0.14000000000000001</v>
      </c>
      <c r="R79" s="53">
        <v>0.27</v>
      </c>
      <c r="S79" s="47"/>
      <c r="T79" s="45">
        <f>P79+Q79+R79</f>
        <v>0.53</v>
      </c>
      <c r="U79" s="70">
        <f t="shared" si="6"/>
        <v>0.53</v>
      </c>
      <c r="V79" s="75">
        <f t="shared" si="7"/>
        <v>0.11016853932584271</v>
      </c>
      <c r="W79" s="41" t="s">
        <v>292</v>
      </c>
      <c r="X79" s="81" t="s">
        <v>293</v>
      </c>
      <c r="Y79" s="41"/>
      <c r="Z79" s="42" t="s">
        <v>406</v>
      </c>
    </row>
    <row r="80" spans="1:26" ht="78.75">
      <c r="A80" s="31" t="s">
        <v>147</v>
      </c>
      <c r="B80" s="44" t="s">
        <v>33</v>
      </c>
      <c r="C80" s="43" t="s">
        <v>125</v>
      </c>
      <c r="D80" s="46" t="s">
        <v>156</v>
      </c>
      <c r="E80" s="41" t="s">
        <v>149</v>
      </c>
      <c r="F80" s="35">
        <v>0.11</v>
      </c>
      <c r="G80" s="65">
        <f t="shared" si="8"/>
        <v>0.20786516853932585</v>
      </c>
      <c r="H80" s="45" t="s">
        <v>32</v>
      </c>
      <c r="I80" s="45" t="s">
        <v>157</v>
      </c>
      <c r="J80" s="48">
        <f>SUM(K80:N80)</f>
        <v>3</v>
      </c>
      <c r="K80" s="41">
        <v>0</v>
      </c>
      <c r="L80" s="41">
        <v>1</v>
      </c>
      <c r="M80" s="41">
        <v>1</v>
      </c>
      <c r="N80" s="41">
        <v>1</v>
      </c>
      <c r="O80" s="47"/>
      <c r="P80" s="47">
        <v>0</v>
      </c>
      <c r="Q80" s="47">
        <v>1</v>
      </c>
      <c r="R80" s="47">
        <v>1</v>
      </c>
      <c r="S80" s="47"/>
      <c r="T80" s="41">
        <f t="shared" si="5"/>
        <v>2</v>
      </c>
      <c r="U80" s="70">
        <f t="shared" si="6"/>
        <v>0.66666666666666663</v>
      </c>
      <c r="V80" s="75">
        <f t="shared" si="7"/>
        <v>0.13857677902621723</v>
      </c>
      <c r="W80" s="41" t="s">
        <v>422</v>
      </c>
      <c r="X80" s="42" t="s">
        <v>407</v>
      </c>
      <c r="Y80" s="41"/>
      <c r="Z80" s="41" t="s">
        <v>409</v>
      </c>
    </row>
    <row r="81" spans="1:26" ht="78.75">
      <c r="A81" s="31" t="s">
        <v>147</v>
      </c>
      <c r="B81" s="16" t="s">
        <v>33</v>
      </c>
      <c r="C81" s="13" t="s">
        <v>125</v>
      </c>
      <c r="D81" s="16" t="s">
        <v>158</v>
      </c>
      <c r="E81" s="4" t="s">
        <v>149</v>
      </c>
      <c r="F81" s="33">
        <v>0.11</v>
      </c>
      <c r="G81" s="65">
        <f t="shared" si="8"/>
        <v>0.20786516853932585</v>
      </c>
      <c r="H81" s="2" t="s">
        <v>17</v>
      </c>
      <c r="I81" s="2" t="s">
        <v>159</v>
      </c>
      <c r="J81" s="9">
        <v>1</v>
      </c>
      <c r="K81" s="41">
        <v>1</v>
      </c>
      <c r="L81" s="41">
        <v>1</v>
      </c>
      <c r="M81" s="41">
        <v>1</v>
      </c>
      <c r="N81" s="41">
        <v>1</v>
      </c>
      <c r="O81" s="47"/>
      <c r="P81" s="47">
        <v>1</v>
      </c>
      <c r="Q81" s="47">
        <v>1</v>
      </c>
      <c r="R81" s="47">
        <v>1</v>
      </c>
      <c r="S81" s="47"/>
      <c r="T81" s="41">
        <f t="shared" si="5"/>
        <v>3</v>
      </c>
      <c r="U81" s="70">
        <f t="shared" si="6"/>
        <v>0.75</v>
      </c>
      <c r="V81" s="75">
        <f t="shared" si="7"/>
        <v>0.1558988764044944</v>
      </c>
      <c r="W81" s="41" t="s">
        <v>298</v>
      </c>
      <c r="X81" s="42" t="s">
        <v>299</v>
      </c>
      <c r="Y81" s="41"/>
      <c r="Z81" s="47"/>
    </row>
    <row r="82" spans="1:26" ht="78.75">
      <c r="A82" s="31" t="s">
        <v>147</v>
      </c>
      <c r="B82" s="44" t="s">
        <v>33</v>
      </c>
      <c r="C82" s="43" t="s">
        <v>125</v>
      </c>
      <c r="D82" s="44" t="s">
        <v>160</v>
      </c>
      <c r="E82" s="41" t="s">
        <v>149</v>
      </c>
      <c r="F82" s="35">
        <v>0.11</v>
      </c>
      <c r="G82" s="65">
        <f t="shared" si="8"/>
        <v>0.20786516853932585</v>
      </c>
      <c r="H82" s="45" t="s">
        <v>32</v>
      </c>
      <c r="I82" s="45" t="s">
        <v>161</v>
      </c>
      <c r="J82" s="48">
        <f>SUM(K82:N82)</f>
        <v>2</v>
      </c>
      <c r="K82" s="48">
        <v>1</v>
      </c>
      <c r="L82" s="41">
        <v>0</v>
      </c>
      <c r="M82" s="41">
        <v>1</v>
      </c>
      <c r="N82" s="41">
        <v>0</v>
      </c>
      <c r="O82" s="47"/>
      <c r="P82" s="47">
        <v>1</v>
      </c>
      <c r="Q82" s="47">
        <v>0</v>
      </c>
      <c r="R82" s="47">
        <v>1</v>
      </c>
      <c r="S82" s="47"/>
      <c r="T82" s="41">
        <f t="shared" si="5"/>
        <v>2</v>
      </c>
      <c r="U82" s="70">
        <f t="shared" si="6"/>
        <v>1</v>
      </c>
      <c r="V82" s="75">
        <f t="shared" si="7"/>
        <v>0.20786516853932585</v>
      </c>
      <c r="W82" s="41" t="s">
        <v>295</v>
      </c>
      <c r="X82" s="42" t="s">
        <v>296</v>
      </c>
      <c r="Y82" s="41"/>
      <c r="Z82" s="47"/>
    </row>
    <row r="83" spans="1:26" ht="56.25">
      <c r="A83" s="31" t="s">
        <v>147</v>
      </c>
      <c r="B83" s="44" t="s">
        <v>33</v>
      </c>
      <c r="C83" s="43" t="s">
        <v>125</v>
      </c>
      <c r="D83" s="46" t="s">
        <v>162</v>
      </c>
      <c r="E83" s="41" t="s">
        <v>149</v>
      </c>
      <c r="F83" s="35">
        <v>0.11</v>
      </c>
      <c r="G83" s="65">
        <f t="shared" si="8"/>
        <v>0.20786516853932585</v>
      </c>
      <c r="H83" s="45" t="s">
        <v>17</v>
      </c>
      <c r="I83" s="45" t="s">
        <v>163</v>
      </c>
      <c r="J83" s="48">
        <v>1</v>
      </c>
      <c r="K83" s="41">
        <v>1</v>
      </c>
      <c r="L83" s="41">
        <v>1</v>
      </c>
      <c r="M83" s="41">
        <v>1</v>
      </c>
      <c r="N83" s="41">
        <v>1</v>
      </c>
      <c r="O83" s="47"/>
      <c r="P83" s="47">
        <v>1</v>
      </c>
      <c r="Q83" s="47">
        <v>1</v>
      </c>
      <c r="R83" s="47">
        <v>1</v>
      </c>
      <c r="S83" s="47"/>
      <c r="T83" s="41">
        <f t="shared" si="5"/>
        <v>3</v>
      </c>
      <c r="U83" s="70">
        <f t="shared" si="6"/>
        <v>0.75</v>
      </c>
      <c r="V83" s="75">
        <f t="shared" si="7"/>
        <v>0.1558988764044944</v>
      </c>
      <c r="W83" s="41" t="s">
        <v>301</v>
      </c>
      <c r="X83" s="42" t="s">
        <v>300</v>
      </c>
      <c r="Y83" s="41"/>
      <c r="Z83" s="5"/>
    </row>
    <row r="84" spans="1:26" ht="45">
      <c r="A84" s="31" t="s">
        <v>147</v>
      </c>
      <c r="B84" s="44" t="s">
        <v>33</v>
      </c>
      <c r="C84" s="43" t="s">
        <v>125</v>
      </c>
      <c r="D84" s="42" t="s">
        <v>237</v>
      </c>
      <c r="E84" s="41" t="s">
        <v>124</v>
      </c>
      <c r="F84" s="35">
        <v>0.11</v>
      </c>
      <c r="G84" s="65">
        <f t="shared" si="8"/>
        <v>0.20786516853932585</v>
      </c>
      <c r="H84" s="45" t="s">
        <v>17</v>
      </c>
      <c r="I84" s="45" t="s">
        <v>36</v>
      </c>
      <c r="J84" s="48">
        <v>1</v>
      </c>
      <c r="K84" s="41">
        <v>1</v>
      </c>
      <c r="L84" s="41">
        <v>1</v>
      </c>
      <c r="M84" s="41">
        <v>1</v>
      </c>
      <c r="N84" s="41">
        <v>1</v>
      </c>
      <c r="O84" s="47"/>
      <c r="P84" s="47">
        <v>1</v>
      </c>
      <c r="Q84" s="47">
        <v>1</v>
      </c>
      <c r="R84" s="47">
        <v>1</v>
      </c>
      <c r="S84" s="47"/>
      <c r="T84" s="41">
        <f t="shared" si="5"/>
        <v>3</v>
      </c>
      <c r="U84" s="70">
        <f t="shared" si="6"/>
        <v>0.75</v>
      </c>
      <c r="V84" s="75">
        <f t="shared" si="7"/>
        <v>0.1558988764044944</v>
      </c>
      <c r="W84" s="41" t="s">
        <v>279</v>
      </c>
      <c r="X84" s="42" t="s">
        <v>294</v>
      </c>
      <c r="Y84" s="41"/>
      <c r="Z84" s="44"/>
    </row>
    <row r="85" spans="1:26" ht="45">
      <c r="A85" s="31" t="s">
        <v>147</v>
      </c>
      <c r="B85" s="44" t="s">
        <v>33</v>
      </c>
      <c r="C85" s="43" t="s">
        <v>125</v>
      </c>
      <c r="D85" s="42" t="s">
        <v>164</v>
      </c>
      <c r="E85" s="41" t="s">
        <v>124</v>
      </c>
      <c r="F85" s="35">
        <v>0.11</v>
      </c>
      <c r="G85" s="65">
        <f t="shared" si="8"/>
        <v>0.20786516853932585</v>
      </c>
      <c r="H85" s="45" t="s">
        <v>62</v>
      </c>
      <c r="I85" s="45" t="s">
        <v>121</v>
      </c>
      <c r="J85" s="55">
        <v>1</v>
      </c>
      <c r="K85" s="41">
        <v>0</v>
      </c>
      <c r="L85" s="45">
        <v>1</v>
      </c>
      <c r="M85" s="45">
        <v>0</v>
      </c>
      <c r="N85" s="45">
        <v>0</v>
      </c>
      <c r="O85" s="47"/>
      <c r="P85" s="47">
        <v>0</v>
      </c>
      <c r="Q85" s="53">
        <v>1</v>
      </c>
      <c r="R85" s="53">
        <v>0</v>
      </c>
      <c r="S85" s="47"/>
      <c r="T85" s="41">
        <f t="shared" si="5"/>
        <v>1</v>
      </c>
      <c r="U85" s="70">
        <f>Q85</f>
        <v>1</v>
      </c>
      <c r="V85" s="75">
        <f t="shared" si="7"/>
        <v>0.20786516853932585</v>
      </c>
      <c r="W85" s="41"/>
      <c r="X85" s="42" t="s">
        <v>284</v>
      </c>
      <c r="Y85" s="41"/>
      <c r="Z85" s="6"/>
    </row>
    <row r="86" spans="1:26" ht="90">
      <c r="A86" s="31" t="s">
        <v>165</v>
      </c>
      <c r="B86" s="44" t="s">
        <v>33</v>
      </c>
      <c r="C86" s="43" t="s">
        <v>34</v>
      </c>
      <c r="D86" s="44" t="s">
        <v>166</v>
      </c>
      <c r="E86" s="41" t="s">
        <v>167</v>
      </c>
      <c r="F86" s="35">
        <v>6.25E-2</v>
      </c>
      <c r="G86" s="65">
        <f t="shared" si="8"/>
        <v>0.20786516853932585</v>
      </c>
      <c r="H86" s="45" t="s">
        <v>97</v>
      </c>
      <c r="I86" s="36" t="s">
        <v>168</v>
      </c>
      <c r="J86" s="55">
        <v>1</v>
      </c>
      <c r="K86" s="55">
        <v>1</v>
      </c>
      <c r="L86" s="55">
        <v>1</v>
      </c>
      <c r="M86" s="55">
        <v>1</v>
      </c>
      <c r="N86" s="55">
        <v>1</v>
      </c>
      <c r="O86" s="47">
        <f>SUM(P86:S86)</f>
        <v>2525</v>
      </c>
      <c r="P86" s="47">
        <v>722</v>
      </c>
      <c r="Q86" s="47">
        <v>925</v>
      </c>
      <c r="R86" s="47">
        <v>878</v>
      </c>
      <c r="S86" s="47"/>
      <c r="T86" s="41">
        <f t="shared" si="5"/>
        <v>2525</v>
      </c>
      <c r="U86" s="70">
        <v>1</v>
      </c>
      <c r="V86" s="75">
        <f t="shared" si="7"/>
        <v>0.20786516853932585</v>
      </c>
      <c r="W86" s="57" t="s">
        <v>304</v>
      </c>
      <c r="X86" s="81" t="s">
        <v>305</v>
      </c>
      <c r="Y86" s="41"/>
      <c r="Z86" s="44"/>
    </row>
    <row r="87" spans="1:26" ht="90">
      <c r="A87" s="31" t="s">
        <v>165</v>
      </c>
      <c r="B87" s="44" t="s">
        <v>33</v>
      </c>
      <c r="C87" s="43" t="s">
        <v>34</v>
      </c>
      <c r="D87" s="44" t="s">
        <v>169</v>
      </c>
      <c r="E87" s="41" t="s">
        <v>167</v>
      </c>
      <c r="F87" s="35">
        <v>6.25E-2</v>
      </c>
      <c r="G87" s="65">
        <f t="shared" si="8"/>
        <v>0.20786516853932585</v>
      </c>
      <c r="H87" s="45" t="s">
        <v>32</v>
      </c>
      <c r="I87" s="36" t="s">
        <v>132</v>
      </c>
      <c r="J87" s="56">
        <f>SUM(K87:N87)</f>
        <v>148</v>
      </c>
      <c r="K87" s="56">
        <v>36</v>
      </c>
      <c r="L87" s="56">
        <v>38</v>
      </c>
      <c r="M87" s="48">
        <v>38</v>
      </c>
      <c r="N87" s="56">
        <v>36</v>
      </c>
      <c r="O87" s="47"/>
      <c r="P87" s="47">
        <v>36</v>
      </c>
      <c r="Q87" s="47">
        <v>38</v>
      </c>
      <c r="R87" s="47">
        <v>38</v>
      </c>
      <c r="S87" s="47"/>
      <c r="T87" s="41">
        <f t="shared" si="5"/>
        <v>112</v>
      </c>
      <c r="U87" s="70">
        <f t="shared" si="6"/>
        <v>0.7567567567567568</v>
      </c>
      <c r="V87" s="75">
        <f t="shared" si="7"/>
        <v>0.15730337078651688</v>
      </c>
      <c r="W87" s="57" t="s">
        <v>439</v>
      </c>
      <c r="X87" s="81" t="s">
        <v>440</v>
      </c>
      <c r="Y87" s="41"/>
      <c r="Z87" s="42" t="s">
        <v>441</v>
      </c>
    </row>
    <row r="88" spans="1:26" ht="146.25">
      <c r="A88" s="31" t="s">
        <v>165</v>
      </c>
      <c r="B88" s="44" t="s">
        <v>33</v>
      </c>
      <c r="C88" s="43" t="s">
        <v>34</v>
      </c>
      <c r="D88" s="44" t="s">
        <v>170</v>
      </c>
      <c r="E88" s="41" t="s">
        <v>167</v>
      </c>
      <c r="F88" s="35">
        <v>6.25E-2</v>
      </c>
      <c r="G88" s="65">
        <f t="shared" si="8"/>
        <v>0.20786516853932585</v>
      </c>
      <c r="H88" s="45" t="s">
        <v>32</v>
      </c>
      <c r="I88" s="36" t="s">
        <v>171</v>
      </c>
      <c r="J88" s="55">
        <v>1</v>
      </c>
      <c r="K88" s="55">
        <v>0.1</v>
      </c>
      <c r="L88" s="55">
        <v>0.3</v>
      </c>
      <c r="M88" s="55">
        <v>0.3</v>
      </c>
      <c r="N88" s="55">
        <v>0.3</v>
      </c>
      <c r="O88" s="47"/>
      <c r="P88" s="53">
        <v>0.1</v>
      </c>
      <c r="Q88" s="53">
        <v>0.3</v>
      </c>
      <c r="R88" s="53">
        <v>0.3</v>
      </c>
      <c r="S88" s="47"/>
      <c r="T88" s="41">
        <f t="shared" si="5"/>
        <v>0.7</v>
      </c>
      <c r="U88" s="70">
        <f>P88+Q88+R88</f>
        <v>0.7</v>
      </c>
      <c r="V88" s="75">
        <f t="shared" si="7"/>
        <v>0.14550561797752809</v>
      </c>
      <c r="W88" s="57" t="s">
        <v>306</v>
      </c>
      <c r="X88" s="81" t="s">
        <v>307</v>
      </c>
      <c r="Y88" s="64"/>
      <c r="Z88" s="41" t="s">
        <v>333</v>
      </c>
    </row>
    <row r="89" spans="1:26" ht="123.75">
      <c r="A89" s="31" t="s">
        <v>165</v>
      </c>
      <c r="B89" s="44" t="s">
        <v>33</v>
      </c>
      <c r="C89" s="43" t="s">
        <v>34</v>
      </c>
      <c r="D89" s="44" t="s">
        <v>172</v>
      </c>
      <c r="E89" s="41" t="s">
        <v>167</v>
      </c>
      <c r="F89" s="35">
        <v>6.25E-2</v>
      </c>
      <c r="G89" s="65">
        <f t="shared" si="8"/>
        <v>0.20786516853932585</v>
      </c>
      <c r="H89" s="45" t="s">
        <v>17</v>
      </c>
      <c r="I89" s="36" t="s">
        <v>173</v>
      </c>
      <c r="J89" s="56">
        <v>1</v>
      </c>
      <c r="K89" s="56">
        <v>1</v>
      </c>
      <c r="L89" s="56">
        <v>1</v>
      </c>
      <c r="M89" s="56">
        <v>1</v>
      </c>
      <c r="N89" s="56">
        <v>1</v>
      </c>
      <c r="O89" s="47"/>
      <c r="P89" s="47">
        <v>1</v>
      </c>
      <c r="Q89" s="47">
        <v>1</v>
      </c>
      <c r="R89" s="47">
        <v>1</v>
      </c>
      <c r="S89" s="47"/>
      <c r="T89" s="41">
        <f t="shared" si="5"/>
        <v>3</v>
      </c>
      <c r="U89" s="70">
        <f t="shared" si="6"/>
        <v>0.75</v>
      </c>
      <c r="V89" s="75">
        <f t="shared" si="7"/>
        <v>0.1558988764044944</v>
      </c>
      <c r="W89" s="57" t="s">
        <v>310</v>
      </c>
      <c r="X89" s="81" t="s">
        <v>311</v>
      </c>
      <c r="Y89" s="41"/>
      <c r="Z89" s="6"/>
    </row>
    <row r="90" spans="1:26" ht="90">
      <c r="A90" s="30" t="s">
        <v>165</v>
      </c>
      <c r="B90" s="16" t="s">
        <v>33</v>
      </c>
      <c r="C90" s="13" t="s">
        <v>34</v>
      </c>
      <c r="D90" s="16" t="s">
        <v>174</v>
      </c>
      <c r="E90" s="4" t="s">
        <v>175</v>
      </c>
      <c r="F90" s="33">
        <v>6.25E-2</v>
      </c>
      <c r="G90" s="65">
        <f t="shared" si="8"/>
        <v>0.20786516853932585</v>
      </c>
      <c r="H90" s="2" t="s">
        <v>17</v>
      </c>
      <c r="I90" s="20" t="s">
        <v>176</v>
      </c>
      <c r="J90" s="55">
        <v>1</v>
      </c>
      <c r="K90" s="63">
        <v>1</v>
      </c>
      <c r="L90" s="63">
        <v>1</v>
      </c>
      <c r="M90" s="63">
        <v>1</v>
      </c>
      <c r="N90" s="63">
        <v>1</v>
      </c>
      <c r="O90" s="47"/>
      <c r="P90" s="53">
        <v>1</v>
      </c>
      <c r="Q90" s="53">
        <v>1</v>
      </c>
      <c r="R90" s="53">
        <v>1</v>
      </c>
      <c r="S90" s="47"/>
      <c r="T90" s="41">
        <f t="shared" si="5"/>
        <v>3</v>
      </c>
      <c r="U90" s="70">
        <f t="shared" si="6"/>
        <v>0.75</v>
      </c>
      <c r="V90" s="75">
        <f t="shared" si="7"/>
        <v>0.1558988764044944</v>
      </c>
      <c r="W90" s="41" t="s">
        <v>308</v>
      </c>
      <c r="X90" s="42" t="s">
        <v>309</v>
      </c>
      <c r="Y90" s="41"/>
      <c r="Z90" s="6"/>
    </row>
    <row r="91" spans="1:26" ht="45">
      <c r="A91" s="30" t="s">
        <v>165</v>
      </c>
      <c r="B91" s="16" t="s">
        <v>33</v>
      </c>
      <c r="C91" s="13" t="s">
        <v>34</v>
      </c>
      <c r="D91" s="16" t="s">
        <v>177</v>
      </c>
      <c r="E91" s="4" t="s">
        <v>175</v>
      </c>
      <c r="F91" s="33">
        <v>6.25E-2</v>
      </c>
      <c r="G91" s="65">
        <f t="shared" si="8"/>
        <v>0.20786516853932585</v>
      </c>
      <c r="H91" s="2" t="s">
        <v>17</v>
      </c>
      <c r="I91" s="20" t="s">
        <v>178</v>
      </c>
      <c r="J91" s="55">
        <v>1</v>
      </c>
      <c r="K91" s="63">
        <v>1</v>
      </c>
      <c r="L91" s="63">
        <v>1</v>
      </c>
      <c r="M91" s="63">
        <v>1</v>
      </c>
      <c r="N91" s="63">
        <v>1</v>
      </c>
      <c r="O91" s="47"/>
      <c r="P91" s="53">
        <v>1</v>
      </c>
      <c r="Q91" s="53">
        <v>1</v>
      </c>
      <c r="R91" s="53">
        <v>1</v>
      </c>
      <c r="S91" s="47"/>
      <c r="T91" s="41">
        <f t="shared" si="5"/>
        <v>3</v>
      </c>
      <c r="U91" s="70">
        <f t="shared" si="6"/>
        <v>0.75</v>
      </c>
      <c r="V91" s="75">
        <f t="shared" si="7"/>
        <v>0.1558988764044944</v>
      </c>
      <c r="W91" s="41" t="s">
        <v>312</v>
      </c>
      <c r="X91" s="42" t="s">
        <v>313</v>
      </c>
      <c r="Y91" s="41"/>
      <c r="Z91" s="6"/>
    </row>
    <row r="92" spans="1:26" ht="45">
      <c r="A92" s="30" t="s">
        <v>165</v>
      </c>
      <c r="B92" s="16" t="s">
        <v>33</v>
      </c>
      <c r="C92" s="13" t="s">
        <v>34</v>
      </c>
      <c r="D92" s="16" t="s">
        <v>179</v>
      </c>
      <c r="E92" s="4" t="s">
        <v>175</v>
      </c>
      <c r="F92" s="33">
        <v>6.25E-2</v>
      </c>
      <c r="G92" s="65">
        <f t="shared" si="8"/>
        <v>0.20786516853932585</v>
      </c>
      <c r="H92" s="2" t="s">
        <v>17</v>
      </c>
      <c r="I92" s="20" t="s">
        <v>180</v>
      </c>
      <c r="J92" s="24">
        <v>1</v>
      </c>
      <c r="K92" s="63">
        <v>1</v>
      </c>
      <c r="L92" s="63">
        <v>1</v>
      </c>
      <c r="M92" s="63">
        <v>1</v>
      </c>
      <c r="N92" s="63">
        <v>1</v>
      </c>
      <c r="O92" s="47"/>
      <c r="P92" s="53">
        <v>1</v>
      </c>
      <c r="Q92" s="53">
        <v>1</v>
      </c>
      <c r="R92" s="53">
        <v>1</v>
      </c>
      <c r="S92" s="47"/>
      <c r="T92" s="41">
        <f t="shared" si="5"/>
        <v>3</v>
      </c>
      <c r="U92" s="70">
        <f t="shared" si="6"/>
        <v>0.75</v>
      </c>
      <c r="V92" s="75">
        <f t="shared" si="7"/>
        <v>0.1558988764044944</v>
      </c>
      <c r="W92" s="41" t="s">
        <v>314</v>
      </c>
      <c r="X92" s="42" t="s">
        <v>332</v>
      </c>
      <c r="Y92" s="41"/>
      <c r="Z92" s="6"/>
    </row>
    <row r="93" spans="1:26" ht="45">
      <c r="A93" s="30" t="s">
        <v>165</v>
      </c>
      <c r="B93" s="16" t="s">
        <v>33</v>
      </c>
      <c r="C93" s="13" t="s">
        <v>34</v>
      </c>
      <c r="D93" s="16" t="s">
        <v>181</v>
      </c>
      <c r="E93" s="4" t="s">
        <v>182</v>
      </c>
      <c r="F93" s="33">
        <v>6.25E-2</v>
      </c>
      <c r="G93" s="65">
        <f t="shared" si="8"/>
        <v>0.20786516853932585</v>
      </c>
      <c r="H93" s="2" t="s">
        <v>32</v>
      </c>
      <c r="I93" s="20" t="s">
        <v>113</v>
      </c>
      <c r="J93" s="25">
        <f>SUM(K93:N93)</f>
        <v>1</v>
      </c>
      <c r="K93" s="59">
        <v>1</v>
      </c>
      <c r="L93" s="56">
        <v>0</v>
      </c>
      <c r="M93" s="56">
        <v>0</v>
      </c>
      <c r="N93" s="56">
        <v>0</v>
      </c>
      <c r="O93" s="47"/>
      <c r="P93" s="47">
        <v>1</v>
      </c>
      <c r="Q93" s="47">
        <v>0</v>
      </c>
      <c r="R93" s="47">
        <v>0</v>
      </c>
      <c r="S93" s="47"/>
      <c r="T93" s="41">
        <f t="shared" si="5"/>
        <v>1</v>
      </c>
      <c r="U93" s="70">
        <f t="shared" si="6"/>
        <v>1</v>
      </c>
      <c r="V93" s="75">
        <f t="shared" si="7"/>
        <v>0.20786516853932585</v>
      </c>
      <c r="W93" s="41"/>
      <c r="X93" s="42" t="s">
        <v>315</v>
      </c>
      <c r="Y93" s="41"/>
      <c r="Z93" s="44"/>
    </row>
    <row r="94" spans="1:26" ht="45">
      <c r="A94" s="31" t="s">
        <v>165</v>
      </c>
      <c r="B94" s="44" t="s">
        <v>33</v>
      </c>
      <c r="C94" s="43" t="s">
        <v>34</v>
      </c>
      <c r="D94" s="44" t="s">
        <v>183</v>
      </c>
      <c r="E94" s="41" t="s">
        <v>175</v>
      </c>
      <c r="F94" s="35">
        <v>6.25E-2</v>
      </c>
      <c r="G94" s="65">
        <f t="shared" si="8"/>
        <v>0.20786516853932585</v>
      </c>
      <c r="H94" s="45" t="s">
        <v>17</v>
      </c>
      <c r="I94" s="36" t="s">
        <v>184</v>
      </c>
      <c r="J94" s="55">
        <v>1</v>
      </c>
      <c r="K94" s="63">
        <v>1</v>
      </c>
      <c r="L94" s="63">
        <v>1</v>
      </c>
      <c r="M94" s="63">
        <v>1</v>
      </c>
      <c r="N94" s="63">
        <v>1</v>
      </c>
      <c r="O94" s="47"/>
      <c r="P94" s="53">
        <v>1</v>
      </c>
      <c r="Q94" s="53">
        <v>1</v>
      </c>
      <c r="R94" s="53">
        <v>1</v>
      </c>
      <c r="S94" s="47"/>
      <c r="T94" s="41">
        <f t="shared" si="5"/>
        <v>3</v>
      </c>
      <c r="U94" s="70">
        <f t="shared" si="6"/>
        <v>0.75</v>
      </c>
      <c r="V94" s="75">
        <f t="shared" si="7"/>
        <v>0.1558988764044944</v>
      </c>
      <c r="W94" s="41" t="s">
        <v>316</v>
      </c>
      <c r="X94" s="42" t="s">
        <v>317</v>
      </c>
      <c r="Y94" s="41"/>
      <c r="Z94" s="6"/>
    </row>
    <row r="95" spans="1:26" ht="90">
      <c r="A95" s="31" t="s">
        <v>165</v>
      </c>
      <c r="B95" s="44" t="s">
        <v>33</v>
      </c>
      <c r="C95" s="43" t="s">
        <v>34</v>
      </c>
      <c r="D95" s="44" t="s">
        <v>185</v>
      </c>
      <c r="E95" s="41" t="s">
        <v>182</v>
      </c>
      <c r="F95" s="35">
        <v>6.25E-2</v>
      </c>
      <c r="G95" s="65">
        <f t="shared" si="8"/>
        <v>0.20786516853932585</v>
      </c>
      <c r="H95" s="45" t="s">
        <v>32</v>
      </c>
      <c r="I95" s="36" t="s">
        <v>186</v>
      </c>
      <c r="J95" s="59">
        <f>SUM(K95:N95)</f>
        <v>4</v>
      </c>
      <c r="K95" s="59">
        <v>1</v>
      </c>
      <c r="L95" s="59">
        <v>1</v>
      </c>
      <c r="M95" s="59">
        <v>1</v>
      </c>
      <c r="N95" s="59">
        <v>1</v>
      </c>
      <c r="O95" s="47"/>
      <c r="P95" s="47">
        <v>1</v>
      </c>
      <c r="Q95" s="47">
        <v>1</v>
      </c>
      <c r="R95" s="47">
        <v>1</v>
      </c>
      <c r="S95" s="47"/>
      <c r="T95" s="41">
        <f t="shared" si="5"/>
        <v>3</v>
      </c>
      <c r="U95" s="70">
        <f t="shared" si="6"/>
        <v>0.75</v>
      </c>
      <c r="V95" s="75">
        <f t="shared" si="7"/>
        <v>0.1558988764044944</v>
      </c>
      <c r="W95" s="100" t="s">
        <v>318</v>
      </c>
      <c r="X95" s="42" t="s">
        <v>319</v>
      </c>
      <c r="Y95" s="41"/>
      <c r="Z95" s="6"/>
    </row>
    <row r="96" spans="1:26" ht="78.75">
      <c r="A96" s="31" t="s">
        <v>165</v>
      </c>
      <c r="B96" s="44" t="s">
        <v>33</v>
      </c>
      <c r="C96" s="43" t="s">
        <v>34</v>
      </c>
      <c r="D96" s="44" t="s">
        <v>187</v>
      </c>
      <c r="E96" s="41" t="s">
        <v>182</v>
      </c>
      <c r="F96" s="35">
        <v>6.25E-2</v>
      </c>
      <c r="G96" s="65">
        <f t="shared" si="8"/>
        <v>0.20786516853932585</v>
      </c>
      <c r="H96" s="45" t="s">
        <v>32</v>
      </c>
      <c r="I96" s="36" t="s">
        <v>188</v>
      </c>
      <c r="J96" s="59">
        <f>SUM(K96:N96)</f>
        <v>57</v>
      </c>
      <c r="K96" s="59">
        <v>14</v>
      </c>
      <c r="L96" s="59">
        <v>16</v>
      </c>
      <c r="M96" s="59">
        <v>14</v>
      </c>
      <c r="N96" s="59">
        <v>13</v>
      </c>
      <c r="O96" s="47"/>
      <c r="P96" s="47">
        <v>14</v>
      </c>
      <c r="Q96" s="47">
        <v>16</v>
      </c>
      <c r="R96" s="47">
        <v>14</v>
      </c>
      <c r="S96" s="47"/>
      <c r="T96" s="41">
        <f t="shared" si="5"/>
        <v>44</v>
      </c>
      <c r="U96" s="70">
        <f t="shared" si="6"/>
        <v>0.77192982456140347</v>
      </c>
      <c r="V96" s="75">
        <f t="shared" si="7"/>
        <v>0.16045732308298838</v>
      </c>
      <c r="W96" s="41" t="s">
        <v>320</v>
      </c>
      <c r="X96" s="42" t="s">
        <v>321</v>
      </c>
      <c r="Y96" s="40"/>
      <c r="Z96" s="6"/>
    </row>
    <row r="97" spans="1:26" ht="135">
      <c r="A97" s="31" t="s">
        <v>165</v>
      </c>
      <c r="B97" s="44" t="s">
        <v>33</v>
      </c>
      <c r="C97" s="43" t="s">
        <v>34</v>
      </c>
      <c r="D97" s="44" t="s">
        <v>189</v>
      </c>
      <c r="E97" s="41" t="s">
        <v>182</v>
      </c>
      <c r="F97" s="35">
        <v>6.25E-2</v>
      </c>
      <c r="G97" s="65">
        <f t="shared" si="8"/>
        <v>0.20786516853932585</v>
      </c>
      <c r="H97" s="45" t="s">
        <v>32</v>
      </c>
      <c r="I97" s="36" t="s">
        <v>190</v>
      </c>
      <c r="J97" s="55">
        <v>1</v>
      </c>
      <c r="K97" s="55">
        <v>0.1</v>
      </c>
      <c r="L97" s="55">
        <v>0.2</v>
      </c>
      <c r="M97" s="55">
        <v>0.4</v>
      </c>
      <c r="N97" s="55">
        <v>0.3</v>
      </c>
      <c r="O97" s="47"/>
      <c r="P97" s="53">
        <v>0.1</v>
      </c>
      <c r="Q97" s="53">
        <v>0.2</v>
      </c>
      <c r="R97" s="53">
        <v>0.4</v>
      </c>
      <c r="S97" s="47"/>
      <c r="T97" s="41">
        <f t="shared" si="5"/>
        <v>0.70000000000000007</v>
      </c>
      <c r="U97" s="70">
        <f>P97+Q97+R97</f>
        <v>0.70000000000000007</v>
      </c>
      <c r="V97" s="75">
        <f t="shared" si="7"/>
        <v>0.14550561797752812</v>
      </c>
      <c r="W97" s="41" t="s">
        <v>322</v>
      </c>
      <c r="X97" s="42" t="s">
        <v>323</v>
      </c>
      <c r="Y97" s="64"/>
      <c r="Z97" s="42" t="s">
        <v>334</v>
      </c>
    </row>
    <row r="98" spans="1:26" ht="45">
      <c r="A98" s="30" t="s">
        <v>165</v>
      </c>
      <c r="B98" s="44" t="s">
        <v>33</v>
      </c>
      <c r="C98" s="43" t="s">
        <v>34</v>
      </c>
      <c r="D98" s="42" t="s">
        <v>238</v>
      </c>
      <c r="E98" s="41" t="s">
        <v>124</v>
      </c>
      <c r="F98" s="35">
        <v>6.25E-2</v>
      </c>
      <c r="G98" s="65">
        <f t="shared" si="8"/>
        <v>0.20786516853932585</v>
      </c>
      <c r="H98" s="45" t="s">
        <v>17</v>
      </c>
      <c r="I98" s="45" t="s">
        <v>36</v>
      </c>
      <c r="J98" s="48">
        <v>1</v>
      </c>
      <c r="K98" s="41">
        <v>1</v>
      </c>
      <c r="L98" s="41">
        <v>1</v>
      </c>
      <c r="M98" s="41">
        <v>1</v>
      </c>
      <c r="N98" s="41">
        <v>1</v>
      </c>
      <c r="O98" s="47"/>
      <c r="P98" s="47">
        <v>1</v>
      </c>
      <c r="Q98" s="47">
        <v>1</v>
      </c>
      <c r="R98" s="47">
        <v>1</v>
      </c>
      <c r="S98" s="47"/>
      <c r="T98" s="41">
        <f t="shared" si="5"/>
        <v>3</v>
      </c>
      <c r="U98" s="70">
        <f t="shared" si="6"/>
        <v>0.75</v>
      </c>
      <c r="V98" s="75">
        <f t="shared" si="7"/>
        <v>0.1558988764044944</v>
      </c>
      <c r="W98" s="41" t="s">
        <v>324</v>
      </c>
      <c r="X98" s="42" t="s">
        <v>325</v>
      </c>
      <c r="Y98" s="41"/>
      <c r="Z98" s="6"/>
    </row>
    <row r="99" spans="1:26" ht="78.75">
      <c r="A99" s="31" t="s">
        <v>165</v>
      </c>
      <c r="B99" s="44" t="s">
        <v>33</v>
      </c>
      <c r="C99" s="43" t="s">
        <v>34</v>
      </c>
      <c r="D99" s="42" t="s">
        <v>192</v>
      </c>
      <c r="E99" s="41" t="s">
        <v>191</v>
      </c>
      <c r="F99" s="35">
        <v>6.25E-2</v>
      </c>
      <c r="G99" s="65">
        <f t="shared" si="8"/>
        <v>0.20786516853932585</v>
      </c>
      <c r="H99" s="105" t="s">
        <v>62</v>
      </c>
      <c r="I99" s="45" t="s">
        <v>121</v>
      </c>
      <c r="J99" s="55">
        <v>1</v>
      </c>
      <c r="K99" s="41">
        <v>0</v>
      </c>
      <c r="L99" s="45">
        <v>0.7</v>
      </c>
      <c r="M99" s="45">
        <v>0.1</v>
      </c>
      <c r="N99" s="45">
        <v>0.2</v>
      </c>
      <c r="O99" s="47"/>
      <c r="P99" s="53">
        <v>0</v>
      </c>
      <c r="Q99" s="53">
        <v>0.7</v>
      </c>
      <c r="R99" s="53">
        <v>0.1</v>
      </c>
      <c r="S99" s="47"/>
      <c r="T99" s="41">
        <f t="shared" si="5"/>
        <v>0.79999999999999993</v>
      </c>
      <c r="U99" s="70">
        <f>Q99+R99</f>
        <v>0.79999999999999993</v>
      </c>
      <c r="V99" s="75">
        <f t="shared" si="7"/>
        <v>0.16629213483146066</v>
      </c>
      <c r="W99" s="41" t="s">
        <v>326</v>
      </c>
      <c r="X99" s="42" t="s">
        <v>327</v>
      </c>
      <c r="Y99" s="41"/>
      <c r="Z99" s="42" t="s">
        <v>408</v>
      </c>
    </row>
    <row r="100" spans="1:26" ht="202.5">
      <c r="A100" s="31" t="s">
        <v>165</v>
      </c>
      <c r="B100" s="44" t="s">
        <v>33</v>
      </c>
      <c r="C100" s="43" t="s">
        <v>34</v>
      </c>
      <c r="D100" s="42" t="s">
        <v>193</v>
      </c>
      <c r="E100" s="41" t="s">
        <v>182</v>
      </c>
      <c r="F100" s="35">
        <v>6.25E-2</v>
      </c>
      <c r="G100" s="65">
        <f t="shared" si="8"/>
        <v>0.20786516853932585</v>
      </c>
      <c r="H100" s="45" t="s">
        <v>32</v>
      </c>
      <c r="I100" s="36" t="s">
        <v>118</v>
      </c>
      <c r="J100" s="59">
        <f>SUM(K100:N100)</f>
        <v>4</v>
      </c>
      <c r="K100" s="59">
        <v>1</v>
      </c>
      <c r="L100" s="59">
        <v>1</v>
      </c>
      <c r="M100" s="59">
        <v>2</v>
      </c>
      <c r="N100" s="59">
        <v>0</v>
      </c>
      <c r="O100" s="61"/>
      <c r="P100" s="47">
        <v>1</v>
      </c>
      <c r="Q100" s="47">
        <v>1</v>
      </c>
      <c r="R100" s="47">
        <v>2</v>
      </c>
      <c r="S100" s="47"/>
      <c r="T100" s="41">
        <f t="shared" si="5"/>
        <v>4</v>
      </c>
      <c r="U100" s="70">
        <f t="shared" si="6"/>
        <v>1</v>
      </c>
      <c r="V100" s="75">
        <f t="shared" si="7"/>
        <v>0.20786516853932585</v>
      </c>
      <c r="W100" s="41" t="s">
        <v>328</v>
      </c>
      <c r="X100" s="42" t="s">
        <v>329</v>
      </c>
      <c r="Y100" s="41"/>
      <c r="Z100" s="47"/>
    </row>
    <row r="101" spans="1:26" ht="56.25">
      <c r="A101" s="30" t="s">
        <v>165</v>
      </c>
      <c r="B101" s="16" t="s">
        <v>33</v>
      </c>
      <c r="C101" s="13" t="s">
        <v>34</v>
      </c>
      <c r="D101" s="11" t="s">
        <v>194</v>
      </c>
      <c r="E101" s="4" t="s">
        <v>195</v>
      </c>
      <c r="F101" s="33">
        <v>6.25E-2</v>
      </c>
      <c r="G101" s="65">
        <f t="shared" si="8"/>
        <v>0.20786516853932585</v>
      </c>
      <c r="H101" s="2" t="s">
        <v>32</v>
      </c>
      <c r="I101" s="20" t="s">
        <v>196</v>
      </c>
      <c r="J101" s="25">
        <f>SUM(K101:N101)</f>
        <v>10</v>
      </c>
      <c r="K101" s="59">
        <v>1</v>
      </c>
      <c r="L101" s="59">
        <v>3</v>
      </c>
      <c r="M101" s="59">
        <v>3</v>
      </c>
      <c r="N101" s="59">
        <v>3</v>
      </c>
      <c r="O101" s="61"/>
      <c r="P101" s="47">
        <v>1</v>
      </c>
      <c r="Q101" s="47">
        <v>3</v>
      </c>
      <c r="R101" s="47">
        <v>3</v>
      </c>
      <c r="S101" s="5"/>
      <c r="T101" s="40">
        <f t="shared" si="5"/>
        <v>7</v>
      </c>
      <c r="U101" s="51">
        <f t="shared" si="6"/>
        <v>0.7</v>
      </c>
      <c r="V101" s="50">
        <f t="shared" si="7"/>
        <v>0.14550561797752809</v>
      </c>
      <c r="W101" s="41" t="s">
        <v>330</v>
      </c>
      <c r="X101" s="42" t="s">
        <v>331</v>
      </c>
      <c r="Y101" s="41"/>
      <c r="Z101" s="5"/>
    </row>
    <row r="102" spans="1:26" ht="337.5">
      <c r="A102" s="31" t="s">
        <v>197</v>
      </c>
      <c r="B102" s="44" t="s">
        <v>33</v>
      </c>
      <c r="C102" s="43" t="s">
        <v>34</v>
      </c>
      <c r="D102" s="44" t="s">
        <v>198</v>
      </c>
      <c r="E102" s="41" t="s">
        <v>191</v>
      </c>
      <c r="F102" s="78">
        <v>1</v>
      </c>
      <c r="G102" s="65">
        <f t="shared" si="8"/>
        <v>0.20786516853932585</v>
      </c>
      <c r="H102" s="45" t="s">
        <v>32</v>
      </c>
      <c r="I102" s="45" t="s">
        <v>199</v>
      </c>
      <c r="J102" s="53">
        <f>SUM(K102:N102)</f>
        <v>1</v>
      </c>
      <c r="K102" s="41">
        <v>0</v>
      </c>
      <c r="L102" s="45">
        <v>0.1</v>
      </c>
      <c r="M102" s="45">
        <v>0.7</v>
      </c>
      <c r="N102" s="45">
        <v>0.2</v>
      </c>
      <c r="O102" s="47"/>
      <c r="P102" s="47">
        <v>0</v>
      </c>
      <c r="Q102" s="53">
        <v>0.1</v>
      </c>
      <c r="R102" s="53">
        <v>0.7</v>
      </c>
      <c r="S102" s="47"/>
      <c r="T102" s="41">
        <f t="shared" si="5"/>
        <v>0.79999999999999993</v>
      </c>
      <c r="U102" s="70">
        <f t="shared" si="6"/>
        <v>0.79999999999999993</v>
      </c>
      <c r="V102" s="75">
        <f t="shared" si="7"/>
        <v>0.16629213483146066</v>
      </c>
      <c r="W102" s="41" t="s">
        <v>442</v>
      </c>
      <c r="X102" s="42" t="s">
        <v>444</v>
      </c>
      <c r="Y102" s="41"/>
      <c r="Z102" s="44" t="s">
        <v>445</v>
      </c>
    </row>
    <row r="103" spans="1:26" ht="252" customHeight="1">
      <c r="A103" s="31" t="s">
        <v>243</v>
      </c>
      <c r="B103" s="16" t="s">
        <v>33</v>
      </c>
      <c r="C103" s="13" t="s">
        <v>34</v>
      </c>
      <c r="D103" s="11" t="s">
        <v>200</v>
      </c>
      <c r="E103" s="4" t="s">
        <v>201</v>
      </c>
      <c r="F103" s="12">
        <v>0.2</v>
      </c>
      <c r="G103" s="65">
        <f t="shared" si="8"/>
        <v>0.20786516853932585</v>
      </c>
      <c r="H103" s="2" t="s">
        <v>97</v>
      </c>
      <c r="I103" s="2" t="s">
        <v>202</v>
      </c>
      <c r="J103" s="2">
        <v>0.9</v>
      </c>
      <c r="K103" s="45">
        <v>0.9</v>
      </c>
      <c r="L103" s="45">
        <v>0.9</v>
      </c>
      <c r="M103" s="45">
        <v>0.9</v>
      </c>
      <c r="N103" s="45">
        <v>0.9</v>
      </c>
      <c r="O103" s="41">
        <f>SUM(P103:S103)</f>
        <v>19</v>
      </c>
      <c r="P103" s="67">
        <v>4</v>
      </c>
      <c r="Q103" s="47">
        <v>6</v>
      </c>
      <c r="R103" s="47">
        <v>9</v>
      </c>
      <c r="S103" s="47"/>
      <c r="T103" s="41">
        <f t="shared" si="5"/>
        <v>19</v>
      </c>
      <c r="U103" s="70">
        <f>M103</f>
        <v>0.9</v>
      </c>
      <c r="V103" s="75">
        <f t="shared" si="7"/>
        <v>0.18707865168539328</v>
      </c>
      <c r="W103" s="101" t="s">
        <v>265</v>
      </c>
      <c r="X103" s="102" t="s">
        <v>269</v>
      </c>
      <c r="Y103" s="41"/>
      <c r="Z103" s="6"/>
    </row>
    <row r="104" spans="1:26" ht="182.25" customHeight="1">
      <c r="A104" s="31" t="s">
        <v>243</v>
      </c>
      <c r="B104" s="16" t="s">
        <v>33</v>
      </c>
      <c r="C104" s="13" t="s">
        <v>34</v>
      </c>
      <c r="D104" s="11" t="s">
        <v>203</v>
      </c>
      <c r="E104" s="4" t="s">
        <v>201</v>
      </c>
      <c r="F104" s="12">
        <v>0.2</v>
      </c>
      <c r="G104" s="65">
        <f t="shared" si="8"/>
        <v>0.20786516853932585</v>
      </c>
      <c r="H104" s="2" t="s">
        <v>97</v>
      </c>
      <c r="I104" s="2" t="s">
        <v>202</v>
      </c>
      <c r="J104" s="2">
        <v>1</v>
      </c>
      <c r="K104" s="52">
        <v>1</v>
      </c>
      <c r="L104" s="52">
        <v>1</v>
      </c>
      <c r="M104" s="52">
        <v>1</v>
      </c>
      <c r="N104" s="52">
        <v>1</v>
      </c>
      <c r="O104" s="41">
        <f>SUM(P104:S104)</f>
        <v>60</v>
      </c>
      <c r="P104" s="67">
        <v>30</v>
      </c>
      <c r="Q104" s="47">
        <v>12</v>
      </c>
      <c r="R104" s="47">
        <v>18</v>
      </c>
      <c r="S104" s="47"/>
      <c r="T104" s="41">
        <f t="shared" si="5"/>
        <v>60</v>
      </c>
      <c r="U104" s="70">
        <f>M104</f>
        <v>1</v>
      </c>
      <c r="V104" s="75">
        <f t="shared" si="7"/>
        <v>0.20786516853932585</v>
      </c>
      <c r="W104" s="101" t="s">
        <v>265</v>
      </c>
      <c r="X104" s="102" t="s">
        <v>403</v>
      </c>
      <c r="Y104" s="41"/>
      <c r="Z104" s="6"/>
    </row>
    <row r="105" spans="1:26" ht="249.75" customHeight="1">
      <c r="A105" s="31" t="s">
        <v>243</v>
      </c>
      <c r="B105" s="16" t="s">
        <v>33</v>
      </c>
      <c r="C105" s="13" t="s">
        <v>34</v>
      </c>
      <c r="D105" s="11" t="s">
        <v>204</v>
      </c>
      <c r="E105" s="4" t="s">
        <v>201</v>
      </c>
      <c r="F105" s="12">
        <v>0.1</v>
      </c>
      <c r="G105" s="65">
        <f t="shared" si="8"/>
        <v>0.20786516853932585</v>
      </c>
      <c r="H105" s="2" t="s">
        <v>97</v>
      </c>
      <c r="I105" s="2" t="s">
        <v>202</v>
      </c>
      <c r="J105" s="45">
        <v>1</v>
      </c>
      <c r="K105" s="52">
        <v>1</v>
      </c>
      <c r="L105" s="52">
        <v>1</v>
      </c>
      <c r="M105" s="52">
        <v>1</v>
      </c>
      <c r="N105" s="52">
        <v>1</v>
      </c>
      <c r="O105" s="41">
        <v>17</v>
      </c>
      <c r="P105" s="52">
        <v>0.17</v>
      </c>
      <c r="Q105" s="47">
        <v>19</v>
      </c>
      <c r="R105" s="47">
        <v>31</v>
      </c>
      <c r="S105" s="47"/>
      <c r="T105" s="41">
        <f t="shared" si="5"/>
        <v>50.17</v>
      </c>
      <c r="U105" s="70">
        <f>L104</f>
        <v>1</v>
      </c>
      <c r="V105" s="75">
        <f t="shared" si="7"/>
        <v>0.20786516853932585</v>
      </c>
      <c r="W105" s="101" t="s">
        <v>266</v>
      </c>
      <c r="X105" s="102" t="s">
        <v>270</v>
      </c>
      <c r="Y105" s="41"/>
      <c r="Z105" s="44"/>
    </row>
    <row r="106" spans="1:26" ht="282" customHeight="1">
      <c r="A106" s="31" t="s">
        <v>243</v>
      </c>
      <c r="B106" s="44" t="s">
        <v>33</v>
      </c>
      <c r="C106" s="43" t="s">
        <v>34</v>
      </c>
      <c r="D106" s="42" t="s">
        <v>205</v>
      </c>
      <c r="E106" s="41" t="s">
        <v>201</v>
      </c>
      <c r="F106" s="78">
        <v>0.15</v>
      </c>
      <c r="G106" s="65">
        <f t="shared" si="8"/>
        <v>0.20786516853932585</v>
      </c>
      <c r="H106" s="45" t="s">
        <v>97</v>
      </c>
      <c r="I106" s="45" t="s">
        <v>202</v>
      </c>
      <c r="J106" s="45">
        <v>1</v>
      </c>
      <c r="K106" s="52">
        <v>1</v>
      </c>
      <c r="L106" s="52">
        <v>1</v>
      </c>
      <c r="M106" s="52">
        <v>1</v>
      </c>
      <c r="N106" s="52">
        <v>1</v>
      </c>
      <c r="O106" s="41">
        <v>24</v>
      </c>
      <c r="P106" s="67">
        <v>24</v>
      </c>
      <c r="Q106" s="54">
        <v>9</v>
      </c>
      <c r="R106" s="54">
        <v>10</v>
      </c>
      <c r="S106" s="61"/>
      <c r="T106" s="41">
        <f t="shared" si="5"/>
        <v>43</v>
      </c>
      <c r="U106" s="70">
        <f>M106</f>
        <v>1</v>
      </c>
      <c r="V106" s="75">
        <f t="shared" si="7"/>
        <v>0.20786516853932585</v>
      </c>
      <c r="W106" s="101" t="s">
        <v>266</v>
      </c>
      <c r="X106" s="101" t="s">
        <v>404</v>
      </c>
      <c r="Y106" s="61"/>
      <c r="Z106" s="27"/>
    </row>
    <row r="107" spans="1:26" ht="360">
      <c r="A107" s="31" t="s">
        <v>243</v>
      </c>
      <c r="B107" s="44" t="s">
        <v>33</v>
      </c>
      <c r="C107" s="43" t="s">
        <v>34</v>
      </c>
      <c r="D107" s="42" t="s">
        <v>206</v>
      </c>
      <c r="E107" s="41" t="s">
        <v>201</v>
      </c>
      <c r="F107" s="78">
        <v>0.1</v>
      </c>
      <c r="G107" s="65">
        <f t="shared" si="8"/>
        <v>0.20786516853932585</v>
      </c>
      <c r="H107" s="45" t="s">
        <v>97</v>
      </c>
      <c r="I107" s="45" t="s">
        <v>202</v>
      </c>
      <c r="J107" s="45">
        <v>1</v>
      </c>
      <c r="K107" s="52">
        <v>1</v>
      </c>
      <c r="L107" s="52">
        <v>1</v>
      </c>
      <c r="M107" s="52">
        <v>1</v>
      </c>
      <c r="N107" s="52">
        <v>1</v>
      </c>
      <c r="O107" s="41">
        <f>SUM(P107:S107)</f>
        <v>50</v>
      </c>
      <c r="P107" s="67">
        <v>19</v>
      </c>
      <c r="Q107" s="54">
        <v>12</v>
      </c>
      <c r="R107" s="103">
        <v>19</v>
      </c>
      <c r="S107" s="61"/>
      <c r="T107" s="41">
        <f t="shared" si="5"/>
        <v>50</v>
      </c>
      <c r="U107" s="70">
        <f>M107</f>
        <v>1</v>
      </c>
      <c r="V107" s="75">
        <f t="shared" si="7"/>
        <v>0.20786516853932585</v>
      </c>
      <c r="W107" s="101" t="s">
        <v>266</v>
      </c>
      <c r="X107" s="102" t="s">
        <v>267</v>
      </c>
      <c r="Y107" s="61"/>
      <c r="Z107" s="27"/>
    </row>
    <row r="108" spans="1:26" ht="315">
      <c r="A108" s="31" t="s">
        <v>243</v>
      </c>
      <c r="B108" s="16" t="s">
        <v>33</v>
      </c>
      <c r="C108" s="13" t="s">
        <v>34</v>
      </c>
      <c r="D108" s="11" t="s">
        <v>207</v>
      </c>
      <c r="E108" s="4" t="s">
        <v>201</v>
      </c>
      <c r="F108" s="12">
        <v>0.15</v>
      </c>
      <c r="G108" s="65">
        <f t="shared" si="8"/>
        <v>0.20786516853932585</v>
      </c>
      <c r="H108" s="2" t="s">
        <v>97</v>
      </c>
      <c r="I108" s="2" t="s">
        <v>202</v>
      </c>
      <c r="J108" s="2">
        <v>1</v>
      </c>
      <c r="K108" s="52">
        <v>1</v>
      </c>
      <c r="L108" s="52">
        <v>1</v>
      </c>
      <c r="M108" s="79">
        <v>1</v>
      </c>
      <c r="N108" s="52">
        <v>1</v>
      </c>
      <c r="O108" s="41">
        <f>SUM(P108:S108)</f>
        <v>437</v>
      </c>
      <c r="P108" s="67">
        <v>190</v>
      </c>
      <c r="Q108" s="54">
        <v>128</v>
      </c>
      <c r="R108" s="80">
        <v>119</v>
      </c>
      <c r="S108" s="27"/>
      <c r="T108" s="40">
        <f t="shared" si="5"/>
        <v>437</v>
      </c>
      <c r="U108" s="70">
        <f>M108</f>
        <v>1</v>
      </c>
      <c r="V108" s="50">
        <f t="shared" si="7"/>
        <v>0.20786516853932585</v>
      </c>
      <c r="W108" s="101" t="s">
        <v>268</v>
      </c>
      <c r="X108" s="102" t="s">
        <v>271</v>
      </c>
      <c r="Y108" s="61"/>
      <c r="Z108" s="27"/>
    </row>
    <row r="109" spans="1:26" ht="292.5">
      <c r="A109" s="31" t="s">
        <v>243</v>
      </c>
      <c r="B109" s="44" t="s">
        <v>33</v>
      </c>
      <c r="C109" s="43" t="s">
        <v>34</v>
      </c>
      <c r="D109" s="42" t="s">
        <v>222</v>
      </c>
      <c r="E109" s="41" t="s">
        <v>201</v>
      </c>
      <c r="F109" s="78">
        <v>0.1</v>
      </c>
      <c r="G109" s="65">
        <f t="shared" si="8"/>
        <v>0.20786516853932585</v>
      </c>
      <c r="H109" s="45" t="s">
        <v>97</v>
      </c>
      <c r="I109" s="45" t="s">
        <v>202</v>
      </c>
      <c r="J109" s="45">
        <v>1</v>
      </c>
      <c r="K109" s="52">
        <v>1</v>
      </c>
      <c r="L109" s="52">
        <v>1</v>
      </c>
      <c r="M109" s="52">
        <v>1</v>
      </c>
      <c r="N109" s="52">
        <v>1</v>
      </c>
      <c r="O109" s="41">
        <f>SUM(P109:S109)</f>
        <v>33</v>
      </c>
      <c r="P109" s="67">
        <v>13</v>
      </c>
      <c r="Q109" s="54">
        <v>8</v>
      </c>
      <c r="R109" s="103">
        <v>12</v>
      </c>
      <c r="S109" s="61"/>
      <c r="T109" s="41">
        <f t="shared" si="5"/>
        <v>33</v>
      </c>
      <c r="U109" s="70">
        <f>M109</f>
        <v>1</v>
      </c>
      <c r="V109" s="75">
        <f t="shared" si="7"/>
        <v>0.20786516853932585</v>
      </c>
      <c r="W109" s="101" t="s">
        <v>266</v>
      </c>
      <c r="X109" s="101" t="s">
        <v>272</v>
      </c>
      <c r="Y109" s="61"/>
      <c r="Z109" s="27"/>
    </row>
  </sheetData>
  <sheetProtection formatCells="0" formatColumns="0" formatRows="0" insertColumns="0" insertRows="0" insertHyperlinks="0" deleteColumns="0" deleteRows="0" sort="0" pivotTables="0"/>
  <autoFilter ref="A7:Z109">
    <filterColumn colId="0"/>
    <filterColumn colId="4"/>
  </autoFilter>
  <mergeCells count="23">
    <mergeCell ref="A1:A4"/>
    <mergeCell ref="B1:T2"/>
    <mergeCell ref="B3:T4"/>
    <mergeCell ref="U1:Z1"/>
    <mergeCell ref="U2:Z2"/>
    <mergeCell ref="U3:Z3"/>
    <mergeCell ref="U4:Z4"/>
    <mergeCell ref="X6:X7"/>
    <mergeCell ref="Y6:Y7"/>
    <mergeCell ref="Z6:Z7"/>
    <mergeCell ref="A6:A7"/>
    <mergeCell ref="D6:D7"/>
    <mergeCell ref="K6:N6"/>
    <mergeCell ref="O6:S6"/>
    <mergeCell ref="W6:W7"/>
    <mergeCell ref="U6:U7"/>
    <mergeCell ref="T6:T7"/>
    <mergeCell ref="V6:V7"/>
    <mergeCell ref="B6:B7"/>
    <mergeCell ref="C6:C7"/>
    <mergeCell ref="E6:E7"/>
    <mergeCell ref="F6:G6"/>
    <mergeCell ref="H6:J6"/>
  </mergeCells>
  <hyperlinks>
    <hyperlink ref="W25" r:id="rId1"/>
    <hyperlink ref="W28" r:id="rId2"/>
    <hyperlink ref="W30" r:id="rId3" location="gid=894232734" display="https://docs.google.com/spreadsheets/d/1EZPPTSd4qX66OVO-Hx1-zKT6MhffkVAasEnZOnyGTq8/edit#gid=894232734"/>
    <hyperlink ref="W95" r:id="rId4"/>
    <hyperlink ref="W62" r:id="rId5" location="overlay-context="/>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3:C18"/>
  <sheetViews>
    <sheetView workbookViewId="0">
      <selection activeCell="A3" sqref="A3:C18"/>
    </sheetView>
  </sheetViews>
  <sheetFormatPr baseColWidth="10" defaultRowHeight="15"/>
  <cols>
    <col min="1" max="1" width="33.28515625" customWidth="1"/>
    <col min="2" max="2" width="14" customWidth="1"/>
    <col min="3" max="3" width="23.85546875" customWidth="1"/>
  </cols>
  <sheetData>
    <row r="3" spans="1:3" ht="35.25" customHeight="1">
      <c r="A3" s="116" t="s">
        <v>0</v>
      </c>
      <c r="B3" s="116" t="s">
        <v>426</v>
      </c>
      <c r="C3" s="116" t="s">
        <v>427</v>
      </c>
    </row>
    <row r="4" spans="1:3">
      <c r="A4" s="123" t="s">
        <v>425</v>
      </c>
      <c r="B4" s="117">
        <v>7</v>
      </c>
      <c r="C4" s="118">
        <v>0.98570000000000002</v>
      </c>
    </row>
    <row r="5" spans="1:3">
      <c r="A5" s="123" t="s">
        <v>420</v>
      </c>
      <c r="B5" s="117">
        <v>5</v>
      </c>
      <c r="C5" s="118">
        <v>0.95</v>
      </c>
    </row>
    <row r="6" spans="1:3">
      <c r="A6" s="123" t="s">
        <v>419</v>
      </c>
      <c r="B6" s="117">
        <v>3</v>
      </c>
      <c r="C6" s="118">
        <v>0.91300000000000003</v>
      </c>
    </row>
    <row r="7" spans="1:3" ht="15.75" customHeight="1">
      <c r="A7" s="123" t="s">
        <v>417</v>
      </c>
      <c r="B7" s="117">
        <v>10</v>
      </c>
      <c r="C7" s="118">
        <v>0.875</v>
      </c>
    </row>
    <row r="8" spans="1:3">
      <c r="A8" s="123" t="s">
        <v>416</v>
      </c>
      <c r="B8" s="117">
        <v>3</v>
      </c>
      <c r="C8" s="118">
        <v>0.83330000000000004</v>
      </c>
    </row>
    <row r="9" spans="1:3">
      <c r="A9" s="123" t="s">
        <v>418</v>
      </c>
      <c r="B9" s="117">
        <v>7</v>
      </c>
      <c r="C9" s="118">
        <v>0.81430000000000002</v>
      </c>
    </row>
    <row r="10" spans="1:3">
      <c r="A10" s="123" t="s">
        <v>412</v>
      </c>
      <c r="B10" s="117">
        <v>5</v>
      </c>
      <c r="C10" s="118">
        <v>0.8</v>
      </c>
    </row>
    <row r="11" spans="1:3">
      <c r="A11" s="123" t="s">
        <v>423</v>
      </c>
      <c r="B11" s="117">
        <v>16</v>
      </c>
      <c r="C11" s="118">
        <v>0.7923</v>
      </c>
    </row>
    <row r="12" spans="1:3">
      <c r="A12" s="123" t="s">
        <v>421</v>
      </c>
      <c r="B12" s="117">
        <v>9</v>
      </c>
      <c r="C12" s="118">
        <v>0.77190000000000003</v>
      </c>
    </row>
    <row r="13" spans="1:3">
      <c r="A13" s="123" t="s">
        <v>410</v>
      </c>
      <c r="B13" s="117">
        <v>9</v>
      </c>
      <c r="C13" s="118">
        <v>0.74070000000000003</v>
      </c>
    </row>
    <row r="14" spans="1:3">
      <c r="A14" s="124" t="s">
        <v>413</v>
      </c>
      <c r="B14" s="119">
        <v>13</v>
      </c>
      <c r="C14" s="120">
        <v>0.69530000000000003</v>
      </c>
    </row>
    <row r="15" spans="1:3">
      <c r="A15" s="124" t="s">
        <v>411</v>
      </c>
      <c r="B15" s="119">
        <v>9</v>
      </c>
      <c r="C15" s="120">
        <v>0.61860000000000004</v>
      </c>
    </row>
    <row r="16" spans="1:3">
      <c r="A16" s="124" t="s">
        <v>415</v>
      </c>
      <c r="B16" s="119">
        <v>5</v>
      </c>
      <c r="C16" s="120">
        <v>0.6</v>
      </c>
    </row>
    <row r="17" spans="1:3">
      <c r="A17" s="124" t="s">
        <v>424</v>
      </c>
      <c r="B17" s="119">
        <v>1</v>
      </c>
      <c r="C17" s="120">
        <v>0.5</v>
      </c>
    </row>
    <row r="18" spans="1:3">
      <c r="A18" s="115" t="s">
        <v>434</v>
      </c>
      <c r="B18" s="121">
        <f>SUM(B4:B17)</f>
        <v>102</v>
      </c>
      <c r="C18" s="122">
        <v>0.77790000000000004</v>
      </c>
    </row>
  </sheetData>
  <sortState ref="A4:C18">
    <sortCondition descending="1" ref="C4"/>
  </sortState>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dimension ref="A2:C29"/>
  <sheetViews>
    <sheetView topLeftCell="A10" workbookViewId="0">
      <selection activeCell="A28" sqref="A28:B29"/>
    </sheetView>
  </sheetViews>
  <sheetFormatPr baseColWidth="10" defaultRowHeight="15"/>
  <cols>
    <col min="1" max="1" width="30.85546875" customWidth="1"/>
    <col min="2" max="2" width="16.28515625" customWidth="1"/>
  </cols>
  <sheetData>
    <row r="2" spans="1:3">
      <c r="A2" s="153" t="s">
        <v>414</v>
      </c>
      <c r="B2" s="153"/>
    </row>
    <row r="3" spans="1:3">
      <c r="A3" s="113"/>
      <c r="B3" s="113"/>
    </row>
    <row r="4" spans="1:3">
      <c r="A4" s="125" t="s">
        <v>435</v>
      </c>
      <c r="B4" s="125" t="s">
        <v>436</v>
      </c>
    </row>
    <row r="5" spans="1:3" ht="110.25" customHeight="1">
      <c r="A5" s="108" t="s">
        <v>231</v>
      </c>
      <c r="B5" s="114">
        <v>0.3</v>
      </c>
    </row>
    <row r="6" spans="1:3" ht="44.25" customHeight="1">
      <c r="A6" s="108" t="s">
        <v>72</v>
      </c>
      <c r="B6" s="114">
        <v>0.51</v>
      </c>
    </row>
    <row r="7" spans="1:3" ht="34.5" customHeight="1">
      <c r="A7" s="108" t="s">
        <v>80</v>
      </c>
      <c r="B7" s="114">
        <v>0.27779999999999999</v>
      </c>
    </row>
    <row r="8" spans="1:3" ht="35.25" customHeight="1">
      <c r="A8" s="108" t="s">
        <v>82</v>
      </c>
      <c r="B8" s="114">
        <v>0.27779999999999999</v>
      </c>
    </row>
    <row r="9" spans="1:3">
      <c r="A9" s="106"/>
      <c r="B9" s="112"/>
    </row>
    <row r="10" spans="1:3">
      <c r="A10" s="153" t="s">
        <v>37</v>
      </c>
      <c r="B10" s="153"/>
    </row>
    <row r="11" spans="1:3">
      <c r="A11" s="125" t="s">
        <v>435</v>
      </c>
      <c r="B11" s="125" t="s">
        <v>436</v>
      </c>
    </row>
    <row r="12" spans="1:3">
      <c r="A12" s="107" t="s">
        <v>56</v>
      </c>
      <c r="B12" s="126">
        <v>0</v>
      </c>
      <c r="C12" t="s">
        <v>433</v>
      </c>
    </row>
    <row r="13" spans="1:3">
      <c r="A13" s="106"/>
      <c r="B13" s="112"/>
    </row>
    <row r="14" spans="1:3">
      <c r="A14" s="106"/>
      <c r="B14" s="112"/>
    </row>
    <row r="15" spans="1:3" ht="18" customHeight="1">
      <c r="A15" s="152" t="s">
        <v>84</v>
      </c>
      <c r="B15" s="152"/>
    </row>
    <row r="16" spans="1:3">
      <c r="A16" s="125" t="s">
        <v>435</v>
      </c>
      <c r="B16" s="125" t="s">
        <v>436</v>
      </c>
    </row>
    <row r="17" spans="1:3" ht="30.75" customHeight="1">
      <c r="A17" s="108" t="s">
        <v>88</v>
      </c>
      <c r="B17" s="126">
        <v>0</v>
      </c>
      <c r="C17" t="s">
        <v>433</v>
      </c>
    </row>
    <row r="18" spans="1:3" ht="54.75" customHeight="1">
      <c r="A18" s="109" t="s">
        <v>90</v>
      </c>
      <c r="B18" s="126">
        <v>0.5</v>
      </c>
    </row>
    <row r="19" spans="1:3">
      <c r="A19" s="106"/>
      <c r="B19" s="112"/>
    </row>
    <row r="20" spans="1:3">
      <c r="A20" s="106"/>
      <c r="B20" s="112"/>
    </row>
    <row r="21" spans="1:3">
      <c r="A21" s="106"/>
      <c r="B21" s="112"/>
    </row>
    <row r="22" spans="1:3">
      <c r="A22" s="152" t="s">
        <v>147</v>
      </c>
      <c r="B22" s="152"/>
    </row>
    <row r="23" spans="1:3">
      <c r="A23" s="125" t="s">
        <v>435</v>
      </c>
      <c r="B23" s="125" t="s">
        <v>436</v>
      </c>
    </row>
    <row r="24" spans="1:3" ht="25.5">
      <c r="A24" s="110" t="s">
        <v>153</v>
      </c>
      <c r="B24" s="111">
        <v>0.53</v>
      </c>
    </row>
    <row r="27" spans="1:3">
      <c r="A27" s="152" t="s">
        <v>197</v>
      </c>
      <c r="B27" s="152"/>
    </row>
    <row r="28" spans="1:3">
      <c r="A28" s="125" t="s">
        <v>435</v>
      </c>
      <c r="B28" s="125" t="s">
        <v>436</v>
      </c>
    </row>
    <row r="29" spans="1:3" ht="38.25">
      <c r="A29" s="110" t="s">
        <v>198</v>
      </c>
      <c r="B29" s="111">
        <v>0.5</v>
      </c>
    </row>
  </sheetData>
  <mergeCells count="5">
    <mergeCell ref="A15:B15"/>
    <mergeCell ref="A2:B2"/>
    <mergeCell ref="A22:B22"/>
    <mergeCell ref="A27:B27"/>
    <mergeCell ref="A10:B10"/>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Istituto IDEP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cortiz</cp:lastModifiedBy>
  <dcterms:created xsi:type="dcterms:W3CDTF">2017-04-18T13:47:27Z</dcterms:created>
  <dcterms:modified xsi:type="dcterms:W3CDTF">2017-10-24T16:09:41Z</dcterms:modified>
</cp:coreProperties>
</file>