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chavez\Documents\POA\"/>
    </mc:Choice>
  </mc:AlternateContent>
  <bookViews>
    <workbookView xWindow="0" yWindow="60" windowWidth="20490" windowHeight="7695"/>
  </bookViews>
  <sheets>
    <sheet name="POA IV-2015" sheetId="2" r:id="rId1"/>
    <sheet name="LIstado" sheetId="3"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9" i="2" l="1"/>
  <c r="W99" i="2" s="1"/>
  <c r="V98" i="2"/>
  <c r="W98" i="2" s="1"/>
  <c r="V97" i="2"/>
  <c r="W97" i="2" s="1"/>
  <c r="V96" i="2"/>
  <c r="W96" i="2" s="1"/>
  <c r="V95" i="2"/>
  <c r="W95" i="2" s="1"/>
  <c r="V33" i="2" l="1"/>
  <c r="W33" i="2" l="1"/>
  <c r="V47" i="2" l="1"/>
  <c r="W47" i="2" s="1"/>
  <c r="V94" i="2"/>
  <c r="W94" i="2" s="1"/>
  <c r="V93" i="2"/>
  <c r="W93" i="2" s="1"/>
  <c r="X93" i="2" s="1"/>
  <c r="V92" i="2"/>
  <c r="W92" i="2" s="1"/>
  <c r="V91" i="2"/>
  <c r="W91" i="2" s="1"/>
  <c r="V90" i="2"/>
  <c r="W90" i="2" s="1"/>
  <c r="V89" i="2"/>
  <c r="W89" i="2" s="1"/>
  <c r="V88" i="2"/>
  <c r="W88" i="2" s="1"/>
  <c r="V87" i="2"/>
  <c r="W87" i="2" s="1"/>
  <c r="V86" i="2"/>
  <c r="W86" i="2" s="1"/>
  <c r="V85" i="2"/>
  <c r="W85" i="2" s="1"/>
  <c r="V84" i="2"/>
  <c r="W84" i="2" s="1"/>
  <c r="V83" i="2"/>
  <c r="W83" i="2" s="1"/>
  <c r="V82" i="2"/>
  <c r="W82" i="2" s="1"/>
  <c r="V81" i="2"/>
  <c r="W81" i="2" s="1"/>
  <c r="V80" i="2"/>
  <c r="W80" i="2" s="1"/>
  <c r="V79" i="2"/>
  <c r="W79" i="2" s="1"/>
  <c r="V78" i="2"/>
  <c r="W78" i="2" s="1"/>
  <c r="V77" i="2"/>
  <c r="W77" i="2" s="1"/>
  <c r="V76" i="2"/>
  <c r="W76" i="2" s="1"/>
  <c r="V75" i="2"/>
  <c r="W75" i="2" s="1"/>
  <c r="V74" i="2"/>
  <c r="W74" i="2" s="1"/>
  <c r="V73" i="2"/>
  <c r="W73" i="2" s="1"/>
  <c r="V72" i="2"/>
  <c r="W72" i="2" s="1"/>
  <c r="V71" i="2"/>
  <c r="W71" i="2" s="1"/>
  <c r="V70" i="2"/>
  <c r="W70" i="2" s="1"/>
  <c r="V69" i="2"/>
  <c r="W69" i="2" s="1"/>
  <c r="V68" i="2"/>
  <c r="W68" i="2" s="1"/>
  <c r="V67" i="2"/>
  <c r="W67" i="2" s="1"/>
  <c r="V66" i="2"/>
  <c r="W66" i="2" s="1"/>
  <c r="V65" i="2"/>
  <c r="W65" i="2" s="1"/>
  <c r="V64" i="2"/>
  <c r="W64" i="2" s="1"/>
  <c r="V63" i="2"/>
  <c r="W63" i="2" s="1"/>
  <c r="V62" i="2"/>
  <c r="W62" i="2" s="1"/>
  <c r="V61" i="2"/>
  <c r="W61" i="2" s="1"/>
  <c r="V60" i="2"/>
  <c r="W60" i="2" s="1"/>
  <c r="V59" i="2"/>
  <c r="W59" i="2" s="1"/>
  <c r="V58" i="2"/>
  <c r="W58" i="2" s="1"/>
  <c r="V57" i="2"/>
  <c r="W57" i="2" s="1"/>
  <c r="V56" i="2"/>
  <c r="W56" i="2" s="1"/>
  <c r="V55" i="2"/>
  <c r="W55" i="2" s="1"/>
  <c r="V54" i="2"/>
  <c r="W54" i="2" s="1"/>
  <c r="V53" i="2"/>
  <c r="W53" i="2" s="1"/>
  <c r="V52" i="2"/>
  <c r="W52" i="2" s="1"/>
  <c r="V51" i="2"/>
  <c r="W51" i="2" s="1"/>
  <c r="V50" i="2"/>
  <c r="W50" i="2" s="1"/>
  <c r="V49" i="2"/>
  <c r="W49" i="2" s="1"/>
  <c r="V48" i="2"/>
  <c r="W48" i="2" s="1"/>
  <c r="V46" i="2"/>
  <c r="W46" i="2" s="1"/>
  <c r="V45" i="2"/>
  <c r="W45" i="2" s="1"/>
  <c r="V44" i="2"/>
  <c r="W44" i="2" s="1"/>
  <c r="V43" i="2"/>
  <c r="W43" i="2" s="1"/>
  <c r="V42" i="2"/>
  <c r="W42" i="2" s="1"/>
  <c r="V41" i="2"/>
  <c r="W41" i="2" s="1"/>
  <c r="V40" i="2"/>
  <c r="W40" i="2" s="1"/>
  <c r="V39" i="2"/>
  <c r="W39" i="2" s="1"/>
  <c r="V38" i="2"/>
  <c r="W38" i="2" s="1"/>
  <c r="V37" i="2"/>
  <c r="W37" i="2" s="1"/>
  <c r="V36" i="2"/>
  <c r="W36" i="2" s="1"/>
  <c r="V35" i="2"/>
  <c r="W35" i="2" s="1"/>
  <c r="V34" i="2"/>
  <c r="W34" i="2" s="1"/>
  <c r="V32" i="2"/>
  <c r="W32" i="2" s="1"/>
  <c r="V31" i="2"/>
  <c r="W31" i="2" s="1"/>
  <c r="V30" i="2"/>
  <c r="W30" i="2" s="1"/>
  <c r="V29" i="2"/>
  <c r="W29" i="2" s="1"/>
  <c r="V28" i="2"/>
  <c r="W28" i="2" s="1"/>
  <c r="V27" i="2"/>
  <c r="W27" i="2" s="1"/>
  <c r="V26" i="2"/>
  <c r="W26" i="2" s="1"/>
  <c r="V25" i="2"/>
  <c r="W25" i="2" s="1"/>
  <c r="V24" i="2"/>
  <c r="W24" i="2" s="1"/>
  <c r="V23" i="2"/>
  <c r="W23" i="2" s="1"/>
  <c r="V22" i="2"/>
  <c r="W22" i="2" s="1"/>
  <c r="V21" i="2"/>
  <c r="W21" i="2" s="1"/>
  <c r="V20" i="2"/>
  <c r="W20" i="2" s="1"/>
  <c r="V19" i="2"/>
  <c r="W19" i="2" s="1"/>
  <c r="V18" i="2"/>
  <c r="W18" i="2" s="1"/>
  <c r="V17" i="2"/>
  <c r="W17" i="2" s="1"/>
  <c r="V16" i="2"/>
  <c r="W16" i="2" s="1"/>
  <c r="V15" i="2"/>
  <c r="W15" i="2" s="1"/>
  <c r="V14" i="2"/>
  <c r="W14" i="2" s="1"/>
  <c r="V13" i="2"/>
  <c r="W13" i="2" s="1"/>
  <c r="V12" i="2"/>
  <c r="W12" i="2" s="1"/>
  <c r="V11" i="2"/>
  <c r="W11" i="2" s="1"/>
  <c r="V10" i="2"/>
  <c r="W10" i="2" s="1"/>
  <c r="V9" i="2"/>
  <c r="W9" i="2" s="1"/>
  <c r="V8" i="2"/>
  <c r="W8" i="2" s="1"/>
  <c r="H99" i="2"/>
  <c r="X99" i="2" s="1"/>
  <c r="H98" i="2"/>
  <c r="X98" i="2" s="1"/>
  <c r="H97" i="2"/>
  <c r="X97" i="2" s="1"/>
  <c r="H96" i="2"/>
  <c r="X96" i="2" s="1"/>
  <c r="H95" i="2"/>
  <c r="X95" i="2" s="1"/>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48" i="2"/>
  <c r="H49" i="2"/>
  <c r="H50" i="2"/>
  <c r="H51" i="2"/>
  <c r="H52" i="2"/>
  <c r="H53" i="2"/>
  <c r="H54" i="2"/>
  <c r="H55" i="2"/>
  <c r="H56" i="2"/>
  <c r="H57" i="2"/>
  <c r="H58" i="2"/>
  <c r="H59" i="2"/>
  <c r="H60" i="2"/>
  <c r="H47" i="2"/>
  <c r="H32" i="2"/>
  <c r="H33" i="2"/>
  <c r="H34" i="2"/>
  <c r="H35" i="2"/>
  <c r="H36" i="2"/>
  <c r="H37" i="2"/>
  <c r="H38" i="2"/>
  <c r="H39" i="2"/>
  <c r="H40" i="2"/>
  <c r="H41" i="2"/>
  <c r="H42" i="2"/>
  <c r="H43" i="2"/>
  <c r="H44" i="2"/>
  <c r="H45" i="2"/>
  <c r="H46" i="2"/>
  <c r="H31" i="2"/>
  <c r="H9" i="2"/>
  <c r="H10" i="2"/>
  <c r="H11" i="2"/>
  <c r="H12" i="2"/>
  <c r="H13" i="2"/>
  <c r="H14" i="2"/>
  <c r="H15" i="2"/>
  <c r="H16" i="2"/>
  <c r="H17" i="2"/>
  <c r="H18" i="2"/>
  <c r="H19" i="2"/>
  <c r="H20" i="2"/>
  <c r="H21" i="2"/>
  <c r="H22" i="2"/>
  <c r="H23" i="2"/>
  <c r="H24" i="2"/>
  <c r="H25" i="2"/>
  <c r="H26" i="2"/>
  <c r="H27" i="2"/>
  <c r="H28" i="2"/>
  <c r="H29" i="2"/>
  <c r="H30" i="2"/>
  <c r="H8" i="2"/>
  <c r="X94" i="2" l="1"/>
  <c r="X92" i="2"/>
  <c r="X91" i="2"/>
  <c r="X90" i="2"/>
  <c r="X89" i="2"/>
  <c r="X88" i="2"/>
  <c r="X87" i="2"/>
  <c r="X86" i="2"/>
  <c r="X85" i="2"/>
  <c r="X84" i="2"/>
  <c r="X83" i="2"/>
  <c r="X82" i="2"/>
  <c r="X81" i="2"/>
  <c r="X80" i="2"/>
  <c r="X79" i="2"/>
  <c r="X78" i="2"/>
  <c r="X77" i="2"/>
  <c r="X76" i="2"/>
  <c r="X75" i="2"/>
  <c r="X74" i="2"/>
  <c r="X73" i="2"/>
  <c r="X72" i="2"/>
  <c r="X71" i="2"/>
  <c r="X70" i="2"/>
  <c r="X69" i="2" l="1"/>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100" i="2" l="1"/>
  <c r="D35" i="3"/>
  <c r="D47" i="3"/>
  <c r="D23" i="3" l="1"/>
  <c r="D8" i="3"/>
  <c r="A8" i="2" l="1"/>
  <c r="A13" i="2" s="1"/>
  <c r="A19" i="2" s="1"/>
  <c r="A23" i="2" s="1"/>
  <c r="A28" i="2" s="1"/>
  <c r="A29" i="2" s="1"/>
  <c r="A31" i="2" s="1"/>
  <c r="A36" i="2" s="1"/>
  <c r="A41" i="2" s="1"/>
  <c r="A47" i="2" s="1"/>
  <c r="A54" i="2" s="1"/>
  <c r="A61" i="2" s="1"/>
  <c r="A67" i="2" s="1"/>
  <c r="A75" i="2" s="1"/>
  <c r="A80" i="2" s="1"/>
  <c r="A87" i="2" s="1"/>
  <c r="A95" i="2" s="1"/>
</calcChain>
</file>

<file path=xl/sharedStrings.xml><?xml version="1.0" encoding="utf-8"?>
<sst xmlns="http://schemas.openxmlformats.org/spreadsheetml/2006/main" count="1035" uniqueCount="478">
  <si>
    <t>INSTITUTO PARA LA INVESTIGACIÓN EDUCATIVA Y EL DESARROLLO PEDAGÓGICO -IDEP</t>
  </si>
  <si>
    <t>FT-DIP-02-08</t>
  </si>
  <si>
    <t xml:space="preserve">FORMATO PLAN OPERATIVO ANUAL (POA) </t>
  </si>
  <si>
    <t>Pagina _de _</t>
  </si>
  <si>
    <t>PROYECTO/ RUBRO/TIPO</t>
  </si>
  <si>
    <t>META PLAN DE DESARROLLO DISTRITAL</t>
  </si>
  <si>
    <t xml:space="preserve">ACTIVIDAD </t>
  </si>
  <si>
    <t>PONDERADO %</t>
  </si>
  <si>
    <t>PRIMER TRIMESTRE</t>
  </si>
  <si>
    <t>SEGUNDO TRIMESTRE</t>
  </si>
  <si>
    <t>TERCER TRIMESTRE</t>
  </si>
  <si>
    <t>CUARTO TRIMESTRE</t>
  </si>
  <si>
    <t>RESPONSABLE</t>
  </si>
  <si>
    <t>Realizar 25% de la implementación y sostenibilidad del Sistema integrado de gestión</t>
  </si>
  <si>
    <t xml:space="preserve">Elaboración de fichas (Estudios, diseños, estrategias)  </t>
  </si>
  <si>
    <t>LOGROS ALCANZADOS</t>
  </si>
  <si>
    <t xml:space="preserve">Seguimiento al presupuesto de gastos generales de funcionamiento e inversión proyectado a 2015 </t>
  </si>
  <si>
    <t xml:space="preserve">Consolidación  trimestral del POA institucional </t>
  </si>
  <si>
    <t>Ajuste al Plan Estrategico de Desarrollo institucional (PEDI )</t>
  </si>
  <si>
    <t>Formulación del Anteproyecto de Presupuesto 2016</t>
  </si>
  <si>
    <t>Elaboración, actualización , ejecución y seguimiento al Plan de Acción y Plan de Adquisiciones</t>
  </si>
  <si>
    <t>reporte de documentos del Sistema Integrado de Gestión que se han creado, modificado o eliminado</t>
  </si>
  <si>
    <t>seguimiento al Plan de mejoramiento de la OAP, acciones correctivas, preventivas y de mejora del proceso de Mejoramiento integral y continuo</t>
  </si>
  <si>
    <t>ACTUALIZACIÓN DE LA BITÁCORA DE EQUIPOS SERVIDORES EN FUNCIONAMIENTO PLENO</t>
  </si>
  <si>
    <t>INFORME DE CREACIÓN DE USUARIO EN EL SERVIDOR DE DOMINIO IDEP Y ASIGNACIÓN DE CUENTA DE CORREO INSTITUCIONAL A SERVIDOR PÚBLICO IDEP.</t>
  </si>
  <si>
    <t>bitácora de generación de backups realizados a equipos en de la entidad</t>
  </si>
  <si>
    <t>mantenimiento preventivo y correctiivo de equipos de tecnología</t>
  </si>
  <si>
    <t xml:space="preserve">SEGUIMIENTO A LOS EQUIPOS DE COMPUTO PROPIEDAD DE LA ENTIDAD </t>
  </si>
  <si>
    <t xml:space="preserve">INFORME DE SEGUIMIENTO AL CUMPLIMEINTO DEL PETIC </t>
  </si>
  <si>
    <t>INFORME DE SEGUIMIENTO AL PLAN ANUAL DE MONITOREO</t>
  </si>
  <si>
    <t>implementación del SIG  desde la OAP</t>
  </si>
  <si>
    <t>META ANUAL</t>
  </si>
  <si>
    <t>UNIDAD DE MEDIDA</t>
  </si>
  <si>
    <t>CANTIDAD</t>
  </si>
  <si>
    <t>CRONOGRAMA</t>
  </si>
  <si>
    <t>PLANEACIÓN DE ACTIVIDADES</t>
  </si>
  <si>
    <t>ITEM</t>
  </si>
  <si>
    <t>DEMANDA PRESENTADA EN EL AÑO</t>
  </si>
  <si>
    <t>AVANCE TOTAL</t>
  </si>
  <si>
    <t>PROCENTAJE DE EJECUCIÓN</t>
  </si>
  <si>
    <t>AVANCE DEL PONDERADOR</t>
  </si>
  <si>
    <t>FUENTE DE VERIFICACIÓN</t>
  </si>
  <si>
    <t>DIFICULTADES Y MEDIDAS CORRECTIVAS</t>
  </si>
  <si>
    <t>MODIFICACIÓN DE LA ACTIVIDAD / JUSTIFICACIÓN</t>
  </si>
  <si>
    <t>SEGUIMIENTO DE ACTIVIDADES</t>
  </si>
  <si>
    <t>AVANCES</t>
  </si>
  <si>
    <t>PROYECTOS</t>
  </si>
  <si>
    <t>Proyecto No. 702 : Investigación e innovación para la construcción de conocimiento educativo y pedagógico.</t>
  </si>
  <si>
    <t>Proyecto No. 907 : Fortalecimiento Institucional.</t>
  </si>
  <si>
    <t>COMPONENTE</t>
  </si>
  <si>
    <t>Escuela, Currículo y Pedagogía</t>
  </si>
  <si>
    <t>Educación y Políticas Públicas</t>
  </si>
  <si>
    <t>Cualificación Docente</t>
  </si>
  <si>
    <t>Comunicación, Socialización y Divulgación</t>
  </si>
  <si>
    <t>Gestión Institucional</t>
  </si>
  <si>
    <t>PROGRAMACIÓN DE ACTIVIDADES</t>
  </si>
  <si>
    <t>Transversal</t>
  </si>
  <si>
    <t>Presupuesto</t>
  </si>
  <si>
    <t>Servicios Generales</t>
  </si>
  <si>
    <t>Contabilidad</t>
  </si>
  <si>
    <t>Talento Humano y Nómina</t>
  </si>
  <si>
    <t>Tesorería</t>
  </si>
  <si>
    <t>META PLAN DE DESARROLLO</t>
  </si>
  <si>
    <t>Desarrollar 23 estudios en Escuela, currículo y pedagogía</t>
  </si>
  <si>
    <t>Realizar el diseño estratégico del Componente Escuela, currículo y pedagogía</t>
  </si>
  <si>
    <t>Desarrollar 16 estudios en Educación y Políticas Públicas</t>
  </si>
  <si>
    <t>Realizar el diseño estratégico del Componente Educación y políticas públicas</t>
  </si>
  <si>
    <t>Desarrollar 8 estudios  en Cualificación Docente</t>
  </si>
  <si>
    <t>Realizar 5 estrategias en Cualificación Docente</t>
  </si>
  <si>
    <t>Realizar una estrategia de comunicación, socialización y divulgación</t>
  </si>
  <si>
    <t>Implementar en el 100% de las entidades del Distrito el Sistema Integrado de Gestión</t>
  </si>
  <si>
    <t>METAS PLAN DE ACCION VIGENCIA</t>
  </si>
  <si>
    <t>Desarrollar 4 estudios en Escuela, currículo y pedagogía</t>
  </si>
  <si>
    <t>Realizar el 30% del diseño estratégico del Componente Escuela, currículo y pedagogía</t>
  </si>
  <si>
    <t>Realizar el 30% del diseño estratégico del Componente Educación y políticas públicas</t>
  </si>
  <si>
    <t>Desarrollar 3 estudio en Cualificación Docente</t>
  </si>
  <si>
    <t>Realizar 1 estrategia en Cualificación Docente</t>
  </si>
  <si>
    <t>Realizar el 20% de una estrategia de Comunicación, socialización y divulgación</t>
  </si>
  <si>
    <t>TIPO DE META</t>
  </si>
  <si>
    <t>ÁREA</t>
  </si>
  <si>
    <t>IDEP</t>
  </si>
  <si>
    <t>COMPONENTE/ ÁREA</t>
  </si>
  <si>
    <t>META PLAN DE ACCIÓN
VIGENCIA: 2015</t>
  </si>
  <si>
    <t>ACTIVIDAD</t>
  </si>
  <si>
    <t>Realizar estudio sobre cartografías pedagógicas  y construcción de saberes</t>
  </si>
  <si>
    <t>Realizar estudio sobre mediaciones educativas y didácticas en el ámbito de saberes: aprendizaje y familia</t>
  </si>
  <si>
    <t>Realizar estudio sobre gestión, liderazgo y comunidad</t>
  </si>
  <si>
    <t>Realizar estudio sobre Prácticas Éticas y Estéticas para la Convivencia en la Escuela.  Uaque: implementación II y evaluación</t>
  </si>
  <si>
    <t>Diseño estratégico del Componente Escuela, currículo y pedagogía.</t>
  </si>
  <si>
    <t>Realizar un estudio General con recomendaciones a la política educativa. Fase III</t>
  </si>
  <si>
    <t>Realizar el Sistema de monitoreo al Plan Sectorial de Educación. Fase III</t>
  </si>
  <si>
    <t>Realziar un estudio sobre subjetividades contemporáneas y nuevas ciudadanías en la escuela</t>
  </si>
  <si>
    <t>Realizar un estudio sobre Derechos y paisajes culturales en los contextos escolares.Derechos y paisajes culturales en los contextos escolares</t>
  </si>
  <si>
    <t>Avanzar en la ejecución del 60% de la actividad de Formación y capacitación técnica: una apuesta por la inclusión digital y la convivencia de jóvenes en Bogotá</t>
  </si>
  <si>
    <t>Avanzar en el 30% del diseño estratégico del Componente Educación y políticas públicas.</t>
  </si>
  <si>
    <t>Realizar la linea estratégica de formación UAQUE</t>
  </si>
  <si>
    <t>Realizar estudio sobre Maestros, Maestras y derechos de la niñez</t>
  </si>
  <si>
    <t>Estrategia del componente Cualificación Docente.</t>
  </si>
  <si>
    <t>Publicaciones</t>
  </si>
  <si>
    <t>Medios y WEB</t>
  </si>
  <si>
    <t>Comunicación interna y externa</t>
  </si>
  <si>
    <t>Realizar un premio  la Investigación e Innovación Educativa y Pedagógica</t>
  </si>
  <si>
    <t>Prestar servicio eficiente a las comunidades educativas en el Centro de Documentación</t>
  </si>
  <si>
    <t>Realizar actividades académicas organizadas por el IDEP en las que haya participación activa de docentes</t>
  </si>
  <si>
    <t>Realizar actividades académicas organizadas por el IDEP en las que haya participación activa de directivos docentes</t>
  </si>
  <si>
    <t>Realizar actividades académicas organizadas por el IDEP en las que haya participación activa de estudiantes</t>
  </si>
  <si>
    <t>Realizar actividades de socialización de los productos y piezas comunicativas</t>
  </si>
  <si>
    <t>Realizar reuniones con la OAP para el fortalecimiento del SIG</t>
  </si>
  <si>
    <t>Consolidar y remitir trimestralmente los informes de gestión del Subdirección Académica</t>
  </si>
  <si>
    <t>Programación del presupuesto de la vigencia 2016</t>
  </si>
  <si>
    <t>Reporte a internos y externos de  la programación, ejecución y cierre presupuestal.</t>
  </si>
  <si>
    <t>Coordinar el cierre presupuestal de la vigencia con las áreas tesoral, contable, supervisores de contratos y dependencias responsables de la información presupuestal.</t>
  </si>
  <si>
    <t>Informe sobre la Gestión Presupuestal  en el IDEP durante el periodo del plan de desarrollo</t>
  </si>
  <si>
    <t>Segumiento al SIG</t>
  </si>
  <si>
    <t>Coordinar y ejecutar las adquisiciones  de bienes y servicios del rubro de funcionamiento y demás gastos asociados a  Servicios Generales</t>
  </si>
  <si>
    <t>Coordinar el Mantenimiento de bienes muebles y vehículos del Instituto.</t>
  </si>
  <si>
    <t>Elaborar los diferentes informes a entes internos y externos que se requieran según el propósito del cargo.</t>
  </si>
  <si>
    <t xml:space="preserve">Planes de Mejoramiento </t>
  </si>
  <si>
    <t>Informe sobre la Gestión Tesoral en el IDEP durante el periodo del plan de desarrollo</t>
  </si>
  <si>
    <t>Preparar, analizar, validar y presentar los Estados Contables trimestrales de la entidad, en cumplimiento de los lineamientos de la Contaduría General de la Nación y demás entes de vigilancia y control.</t>
  </si>
  <si>
    <t>Elaborar y presentar para pago al Área de Tesorería las declaraciones tributarias, atendiendo la normatividad y calendarios establecidos por las Administraciones de Impuestos, Nacional y Distrital.</t>
  </si>
  <si>
    <t>Dar cumplimiento a lo establecido en los distintos planes de mejoramientos suscritos, en los que intervenga y posea compromisos el Área Contable.</t>
  </si>
  <si>
    <t>Dar los lineamientos, directrices o capacitaciones necesarias, con el fin de interiorizar institucionalmente la normatividad tributaria y contable vigente aplicable a la entidad.</t>
  </si>
  <si>
    <t>Lineamientos del SIG</t>
  </si>
  <si>
    <t>Capacitar, y liderar el proceso de Evaluación del desempeño funcionarios de carrera y en periodo de prueba</t>
  </si>
  <si>
    <t>Entrega de novedades para la liquidaciòn de la nómina en los tiempos establecidos.</t>
  </si>
  <si>
    <t>Atender las disposiciones de la Función Pública y del Archivo General de la Nación para los expedientes laborales</t>
  </si>
  <si>
    <t>Administrar los requerimientos de recurso humano Bonos Pensiónales, Certificaciones, informes interno y externos, Manuales de Funciones, COPASO y Comisión de Personal.</t>
  </si>
  <si>
    <t>Apoyo y consolidación en la elaboración del PAC anual y consolidación de la reprogramación del  PAC mensual, de acuerdo a la necesidades de los supervisores, realizando en el sistema SISPAC los respectivos ajustes.</t>
  </si>
  <si>
    <t>Pagos proveedores, y contratistas</t>
  </si>
  <si>
    <t>Pago de la nómina</t>
  </si>
  <si>
    <t>Realizar continuamente conciliaciones bancarias y conciliaciones de ingresos y de gastos.</t>
  </si>
  <si>
    <t>Presentar informe indicadores financieros.</t>
  </si>
  <si>
    <t>Coordinar y apoyar las acciones del Comité de seguimiento y control financiero y de normalización de cartera.</t>
  </si>
  <si>
    <t>Recepción y Organización de los expedientes entregados en Transferencias Documentales y atención al usuario</t>
  </si>
  <si>
    <t>Capacitación de funcionarios sobre la normatividad y políticas del IDEP para el manejo documental.</t>
  </si>
  <si>
    <t>Ingreso y trámites de los Derechos de Petición en el SDQS</t>
  </si>
  <si>
    <t>Informe sobre la Gestión Documental y atención al Usuario  en el IDEP durante el periodo del plan de desarrollo</t>
  </si>
  <si>
    <t>Revisión de los documentos que hacen parte de los procesos en la etapa postcontractual</t>
  </si>
  <si>
    <t>Proyección y elaboración de respuetas a derechos de petición y requerimientos de Concejo y organismos de control</t>
  </si>
  <si>
    <t>Contenstación y sustanciación de procesos judiciales  (Activa - Pasiva)</t>
  </si>
  <si>
    <t>Al finalizar la vigencia cumplir con el % de los lineamientos establecidos en el SIG</t>
  </si>
  <si>
    <t>Consolidar la Red de Docentes IDEP-RED</t>
  </si>
  <si>
    <t>Realizar el 100% de Comites de Conciliación</t>
  </si>
  <si>
    <t>Atender el 100% de las solicitudes de contratación radicadas</t>
  </si>
  <si>
    <t>Realizar el seguimiento del 100% de las acciones priorizadas del Plan de Mejoramiento por Procesos de la entidad</t>
  </si>
  <si>
    <t>Actualizar la bitácora de equipos servidores en funcionamiento pleno</t>
  </si>
  <si>
    <t>Administrar la ejecución presupuestal por medio del seguimiento, control y registro del (CDP, RP y Giro), al igual que las medidas de contingencia necesarias para garantizar la oportuna prestación de los servicios.</t>
  </si>
  <si>
    <t>Administrar los inventarios y almacén según la normatividad vigente y aplicativos del Instituto</t>
  </si>
  <si>
    <t>Realizar el 100% de las actividades encaminadas al seguimiento de la administración de riesgos del IDEP y al fortalecimiento de la cultura del autocontrol</t>
  </si>
  <si>
    <t>Emitir y presentar el 100% de Informes a Entes de Control de acuerdo a los lineamientos normativos y legales vigentes</t>
  </si>
  <si>
    <t>Avanzar un 80% en las acciones encaminadas al desarrollo e implementación del Programa de Aprendizaje por equipos</t>
  </si>
  <si>
    <t>Ejecutar el 80% de las actividades de auditoría programadas para cada periodo por la OCI</t>
  </si>
  <si>
    <t>Realizar 6 Comités de control interno programados</t>
  </si>
  <si>
    <t>Cumplir con el 90% de Lineamientos establecidos para la implementaciòn del SIG</t>
  </si>
  <si>
    <t>Ajustar el Plan Estrategico de Desarrollo institucional (PEDI )</t>
  </si>
  <si>
    <t>Subdirección Académica</t>
  </si>
  <si>
    <t>Gestión Documental</t>
  </si>
  <si>
    <t>Desarrollar 23 estudios en Escuela, currículo y pedagogía.</t>
  </si>
  <si>
    <t>Realizar el diseño estratégico del Componente Escuela, currículo y pedagogía.</t>
  </si>
  <si>
    <t>Desarrollar 16 estudios en Educación y Políticas Públicas.</t>
  </si>
  <si>
    <t>Realizar el diseño estratégico del Componente Educación y políticas públicas.</t>
  </si>
  <si>
    <t>Desarrollar 8 estudios  en Cualificación Docente.</t>
  </si>
  <si>
    <t>Realizar 5 estrategias en Cualificación Docente.</t>
  </si>
  <si>
    <t>Contribuir en la construcción y socialización de conocimiento educativo y pedagógico con docentes, directivos y estudiantes para la materialización del derecho a la educación de calidad</t>
  </si>
  <si>
    <t>Desarrollar 4 estudios en Escuela, currículo y pedagogía.</t>
  </si>
  <si>
    <t>Realizar el 30% del diseño estratégico del Componente Escuela, currículo y pedagogía.</t>
  </si>
  <si>
    <t>Desarrollar 5 estudios en Educación y Políticas Públicas.</t>
  </si>
  <si>
    <t>Realizar el 30% del diseño estratégico del Componente Educación y políticas públicas.</t>
  </si>
  <si>
    <t>Realizar 1 estrategia en Cualificación Docente.</t>
  </si>
  <si>
    <t>Desarrollar 5 estudios en Educación y Políticas Públicas</t>
  </si>
  <si>
    <t>Realizar un estudio sobre subjetividades contemporáneas y nuevas ciudadanías en la escuela</t>
  </si>
  <si>
    <t>Realizar un estudio sobre Derechos y paisajes culturales en los contextos escolares. Derechos y paisajes culturales en los contextos escolares</t>
  </si>
  <si>
    <t>consolidación de la Red de docentes  IDEP-RED</t>
  </si>
  <si>
    <t>Perfil de las maestras y maestros del Decreto 1278 del año 2002 de Bogotá</t>
  </si>
  <si>
    <t>A 31 de Diciembre de 2015, cumplir con el 90% de Lineamientos establecidos para la implementaciòn del SIG.</t>
  </si>
  <si>
    <t>Reporte de documentos del Sistema Integrado de Gestión que se han creado, modificado o eliminado</t>
  </si>
  <si>
    <t>A 31 de Diciembre de 2015, ejecutar el 80% de las actividades de auditoría programadas para cada periodo por la OCI.</t>
  </si>
  <si>
    <t>A 31 de Diciembre de 2015, realizar el 100% de las actividades encaminadas al seguimiento de la administración de riesgos del IDEP y al fortalecimiento de la cultura del autocontrol.</t>
  </si>
  <si>
    <t>A 31 de Diciembre de 2015, cumplir con la realización de 6 Comités de control interno programados.</t>
  </si>
  <si>
    <t>A 31 de diciembre de 2015 realizar el seguimiento del 100% de las acciones priorizadas del Plan de mejoramiento por procesos de la entidad</t>
  </si>
  <si>
    <t>A 31 de Diciembre de 2015, haber emitido y presentado el 100% de Informes a Entes de Control de acuerdo a los lineamientos normativos y legales vigentes.</t>
  </si>
  <si>
    <t>A 31 de Diciembre de 2015, haber avanzado un 80% en las acciones encaminadas al desarrollo e implementación del Programa de Aprendizaje por equipos.</t>
  </si>
  <si>
    <t>Administración de la ejecución presupuestal por medio del seguimiento, control y registro del (CDP, RP y Giro), al igual que las medidas de contingencia necesarias para garantizar la oportuna prestación de los servicios.</t>
  </si>
  <si>
    <t>segumiento al SIG</t>
  </si>
  <si>
    <t>Administrar los inventarios y almacén según la normatividad vigente y aplicativos del Instituto. Lo anterior incluye la legalización de inventarios con otras entidades</t>
  </si>
  <si>
    <t>Informe sobre la Gestión Servicios Generales en el IDEP durante el periodo del plan de desarrollo</t>
  </si>
  <si>
    <t>Planear, formular, ejecutar y evaluar el PIC  de la vigencia 2015.</t>
  </si>
  <si>
    <t>Planear, formular, ejecutar y evaluar el Plan de Bienestar e Incentivos 2015</t>
  </si>
  <si>
    <t>Planear, formular, ejecutar y evaluar el Plan de Salud Ocupacional de la vigencia 2015 en los términos de Ley.</t>
  </si>
  <si>
    <t>Plan de Mejoramiento de Talento Humano</t>
  </si>
  <si>
    <t xml:space="preserve">Adelantar los diferentes comités y comisiones que involucres el área de Talento Humano (Comisión de Personal), COPASST, Comite de Convivencia Laboral) </t>
  </si>
  <si>
    <t xml:space="preserve">Administrar los requerimientos de recurso humano Bonos Pensiónales, Certificaciones, informes interno y externos, Manuales de Funciones, </t>
  </si>
  <si>
    <t>Realizar el 100% de Comites de Contratación</t>
  </si>
  <si>
    <t>Demanda</t>
  </si>
  <si>
    <t>Sumatoria</t>
  </si>
  <si>
    <t>Constante</t>
  </si>
  <si>
    <t>Seguimiento a los equipos de computo propiedad de la entidad</t>
  </si>
  <si>
    <t>Informe de seguimiento al cumplimiento del PETIC</t>
  </si>
  <si>
    <t>Informe de creación de usuario en el servidor de dominio IDEP y asignación de cuenta de correo institucional a seridor público IDEP.</t>
  </si>
  <si>
    <t>Informe de seguimiento al plan anual de monitoreo</t>
  </si>
  <si>
    <t>Cumplir con la realización de 6 Comités de control interno programados.</t>
  </si>
  <si>
    <t>Planear, formular, ejecutar y evaluar el PIC  de la vigencia 2015</t>
  </si>
  <si>
    <t>Jorge Castro</t>
  </si>
  <si>
    <t>Luisa Fernanda Acuña</t>
  </si>
  <si>
    <t>Ruth Amanda Cortés</t>
  </si>
  <si>
    <t>Fernando Rincón</t>
  </si>
  <si>
    <t>Jorge Palacios</t>
  </si>
  <si>
    <t>Ana Alexandra Díaz</t>
  </si>
  <si>
    <t>Andrea Bustamante</t>
  </si>
  <si>
    <t>Jorge Andrés Flórez</t>
  </si>
  <si>
    <t>Alba Nelly Gutierrez</t>
  </si>
  <si>
    <t>Diana Prada</t>
  </si>
  <si>
    <t>Paulo Molina</t>
  </si>
  <si>
    <t>Richard Romo</t>
  </si>
  <si>
    <t>Fanny Cuesta</t>
  </si>
  <si>
    <t>Reuniones</t>
  </si>
  <si>
    <t>Oficina Asesora de Planeación</t>
  </si>
  <si>
    <t xml:space="preserve">Actividades de Auditorías </t>
  </si>
  <si>
    <t>Jefe Oficina de Control Interno</t>
  </si>
  <si>
    <t>Comités</t>
  </si>
  <si>
    <t>Acciones de Mejora</t>
  </si>
  <si>
    <t>Actividades de Seguimiento</t>
  </si>
  <si>
    <t>Acciones Correctivas, Preventivas y de Mejora</t>
  </si>
  <si>
    <t>Solicitudes de Creación, Modificación o Anulación de Documentos</t>
  </si>
  <si>
    <t>Porcentaje de Avance</t>
  </si>
  <si>
    <t>Docentes, Directivos y Estudiantes</t>
  </si>
  <si>
    <t>Personas Atendidas</t>
  </si>
  <si>
    <t>Nivel de Avance</t>
  </si>
  <si>
    <t>Charles David Chávez</t>
  </si>
  <si>
    <t>Seguimientos</t>
  </si>
  <si>
    <t>Martha Quintero</t>
  </si>
  <si>
    <t>Jefe Oficina Asesora de Planeación</t>
  </si>
  <si>
    <t>Solicitudes de creación, modificación o anulación de documentos Maloca Aula SIG</t>
  </si>
  <si>
    <t>Base de datos Plan de Mejoramiento por procesos</t>
  </si>
  <si>
    <t>Seguimiento al Plan de mejoramiento de la OAP, acciones correctivas, preventivas y de mejora del proceso de Mejoramiento integral y continuo</t>
  </si>
  <si>
    <t>POA Trimestral</t>
  </si>
  <si>
    <t>Informes Presentados</t>
  </si>
  <si>
    <t>Acciones</t>
  </si>
  <si>
    <t>Lineamientos Implementados</t>
  </si>
  <si>
    <t>Minutas Elaboradas</t>
  </si>
  <si>
    <t>Actas de Liquidación Revisadas</t>
  </si>
  <si>
    <t>Oficina Asesora Jurídica</t>
  </si>
  <si>
    <t>Comités Realizados</t>
  </si>
  <si>
    <t>Respuesta a Acciones de Tutela - Actuaciones Judiciales</t>
  </si>
  <si>
    <t>Respuesta Derechos de Petición y Solicitudes de Información</t>
  </si>
  <si>
    <t>Porcentaje</t>
  </si>
  <si>
    <t>Oswaldo Gómez Lozano</t>
  </si>
  <si>
    <t>Informes o Estados Contables</t>
  </si>
  <si>
    <t>Declaraciones Tributarias</t>
  </si>
  <si>
    <t>Socializaciones</t>
  </si>
  <si>
    <t>Nivel de avance</t>
  </si>
  <si>
    <t>Contratos</t>
  </si>
  <si>
    <t>Lilia Amparo Correa Moreno</t>
  </si>
  <si>
    <t>Mantenimientos</t>
  </si>
  <si>
    <t>Informes</t>
  </si>
  <si>
    <t>Informe</t>
  </si>
  <si>
    <t>Porcentaje de Actualización</t>
  </si>
  <si>
    <t>Nelba Betrán</t>
  </si>
  <si>
    <t>Requerimientoa</t>
  </si>
  <si>
    <t xml:space="preserve"> </t>
  </si>
  <si>
    <t>Documentos de trabajo, actas de reunión, redes sociales, documentos de Magazín, Audios de programas de Magazín Aula urbana Dial, estudios previos y borradores de libros</t>
  </si>
  <si>
    <t>Boletines emitidos</t>
  </si>
  <si>
    <t>Largos tiempos en los procesos de suscripción del convenio Premio   2015, con la SED y Convenio IDEP Canal Capital. 
Coincide el inicio del convenio para el Premio 2015, con el cierre y la liquidación del convenio para la VIII versión del Premio 2014; este hecho ha dificultado las acciones debido a que se debe destinar tiempo para la búsqueda de documentación y formulación de informes.</t>
  </si>
  <si>
    <t>Listas de asistencia</t>
  </si>
  <si>
    <t>Revisión de las fichas de los proyectos de inversión</t>
  </si>
  <si>
    <t>Fichas</t>
  </si>
  <si>
    <t>Por cambio en la plataforma web se realiza la revisión de la documentación vigente publicada por proceso, con el fin de identificar si existen enlaces rotos, documentación que no corresponde u obsoleta, que facilite la visualización de los documentos vigentes para la gestión institucional y que pueda ser consultada y descargada por los servidores públicos del instituto, las entidades públicas y la comunidad en general.</t>
  </si>
  <si>
    <t>Registros</t>
  </si>
  <si>
    <t>Área de Sistemas</t>
  </si>
  <si>
    <t>Backups</t>
  </si>
  <si>
    <t>Equipos Instalados</t>
  </si>
  <si>
    <t>Usuarios Creados</t>
  </si>
  <si>
    <t>Cumplimiento de actividades programadas en el PETIC</t>
  </si>
  <si>
    <t>Procesos de Contratación</t>
  </si>
  <si>
    <t>Monitoreo de uso de recursos tecnologicos</t>
  </si>
  <si>
    <t>Informes de Monitoreo</t>
  </si>
  <si>
    <t>Implementación del SIG desde la OAP</t>
  </si>
  <si>
    <t>Plan Gerencial del SIG</t>
  </si>
  <si>
    <t>Programa de Auditorías para la vigencia  2015
Ejecución en Programa de Auditorías
Cronograma de Informes OCI 2015
Informes Preliminares y Finales Auditoria OCI
Informes de seguimiento
Alertas Informativas y Boletines
Seguimiento Plan de Mejoramiento Contraloría</t>
  </si>
  <si>
    <t>Actas de Comité SIG y CI</t>
  </si>
  <si>
    <t>Seguimiento Cronograma de Entrega de Informes
Informes publicados página Web www.idep.edu.co
Informes Externos Carpeta en medio magnético OCI</t>
  </si>
  <si>
    <t>Actas comité de conciliación</t>
  </si>
  <si>
    <t>Actas comité de contratación</t>
  </si>
  <si>
    <t>Paulo Leguizamón Vargas</t>
  </si>
  <si>
    <t>Juan Francisco Eduardo Salcedo Reyes</t>
  </si>
  <si>
    <t>PAC</t>
  </si>
  <si>
    <t>Ordenes de Pago</t>
  </si>
  <si>
    <t>Conciliaciones</t>
  </si>
  <si>
    <t>Indicadores</t>
  </si>
  <si>
    <t>Actas</t>
  </si>
  <si>
    <t>Actas de reunión</t>
  </si>
  <si>
    <t>Transferencias</t>
  </si>
  <si>
    <t>Derechos de petición</t>
  </si>
  <si>
    <t>Se avanzó en la actualización del Plan Estratégico de Desarrollo Institucional, PEDI, conforme al nuevo Plan Sectorial y de Desarrollo</t>
  </si>
  <si>
    <t>Proyecto de documento PEDI</t>
  </si>
  <si>
    <t>Radicado 2015EE265329 del 6 de octubre de 2015</t>
  </si>
  <si>
    <t>Aprobación de la Cuota Global de Gasto asignada al IDEP por la Secretaría de Hacienda.</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</si>
  <si>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</si>
  <si>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</si>
  <si>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</si>
  <si>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</si>
  <si>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</si>
  <si>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 xml:space="preserve">                                       Registra gráficamente el nivel de demanda atendida en el periodo con relación a la demanda acumulada a la fecha de corte.</t>
  </si>
  <si>
    <t>Conversión Metas Tipo Demanda</t>
  </si>
  <si>
    <t>Versión: 2</t>
  </si>
  <si>
    <t>Fecha de Aprobación: 07/10/2015</t>
  </si>
  <si>
    <t>El macroestudio culminó las actividades de investigación pactadas: en el marco del convenio con la UPN se hizó la valoración y sugerencia de ajustes al informe consolidado y el material audiovisual que recoge siete videos realizados en igual número de experiencias; el CVMEP quedó actualizado y se dispone de una propuesta de posicionamiento y divulgación para el 2016 base de un convenio específico con la UPN; en lo que respecta al documento del Colaboratorio de Saberes Tecnomediados y el documento publicable relacionado con el tópico escuela-memoria-territorio se dispone de los respectivos textos que serán recogidos en la publicación del diseño del Componente ECP.</t>
  </si>
  <si>
    <t>El estudio concluyó. Se cuenta con la versión final de las secuencias, didácticas digitales contruidas para cada uno de los ejes temàticos establecidos en el proyecto: 1. Lenguaje,comunicaciòn y representaciones. 2. Inclusiòn y Diversidad y 3. Desarrollo emocional, afectividad y familia. Igualmente se elaboró la cartilla que incluye los lineamientos didácticos para la elaboración de material educativo. Se llevó a cabo la socialización de los resultados y productos del estudio.</t>
  </si>
  <si>
    <t>El estudio concluyó. Se realizaron las cartografías por institución que evidencian los estilos de lioderazgo y gestión y su articulación en clave de la relación escuela - comunidad. Igualmente se realizó el análisis de la información derivada de las distintas fases del trabajo de campo, a la luz de las categorías centrales del estudio. En este análisis se identifican las principales tendencias en la relación escuela - comunidad y se generan recomendaciones para la política educativa distrital.</t>
  </si>
  <si>
    <t>El paro de maestros generó que se aplazaran algunas actividades y dado el calendario escolar se tiene previstó la finalización del estudio para el primer trimestre del 2016.</t>
  </si>
  <si>
    <t>Se cuenta con la realización de la Fase III de la actividad del Estudio General sobre los ejes, desafíos y proyecciones probables de las políticas educativas en la Región Administrativa de planeación Especial –RAPE, Región Central- atendiendo sus propias obligaciones en asuntos conceptuales, metodológicos y operativos, así como tambien se realizó la socialización del estudio general en la Región Administrativa de Planeación Especial, región central de Colombia, que permitió disponer de una metodología de seguimiento y formulación de política educativa y de la fase III de un sistema de información, por lo que se cuenta con un documento con una propuesta de bases conceptuales, metodológicas y técnicas para la formulación de políticas educativas en la región central desde el enfoque de derechos.</t>
  </si>
  <si>
    <t>Se realizaron ajustes al documento final que fue radicado por el contratista de apoyo a la orientación académica.</t>
  </si>
  <si>
    <t>Se realizó la Mesa de Lectura e Interpretación y la entrega de los productos finales del Convenio Interadministrativo 108 de 2015 en relación con los cuales estaban asociados los contratos de Giovanna Torres y Diego Garzón (cedido a Sara Urazán), que dan cuenta de los consolidados de la información del Monitoreo al Plan Sectorial de Educación 2015, en términos de diseño y aplicación en 60 colegios de la ciudad que implementaron la Jornada Completa. Se entregaron los informes finales asocidos al Convenio, uno de ellos el consolidado de resultados del Monitoreo al Plan Sectorial de Educación 2015 y el otro en relación con la Encuesta Bienal de Culturas 2015.</t>
  </si>
  <si>
    <t>Se avanzó en las consolidaciones de los documentos del estudio que permite indagar sobre las maneras en que los maestros y maestras conciben, interpretan y significan las dinámicas de tiempo libre y el mundo virtual, en la configuración de subjetividades contemporáneas y nuevas ciudadanías.</t>
  </si>
  <si>
    <t>Durante diciembre, continuó el proceso de formación y capacitación técnica de los jóvenes en las cuatro entidades contratadas para tal fin, alcanzando un total de mil doscientos treinta y un (1.231) jóvenes atendidos, que han mostrado su compromiso con una opción educativa de formación técnico laboral apostándole a la idea de construir mejores condiciones para superar la exclusión de que han sido objeto. Se avanza en la construcción del estado del arte como parte integral del estudio. Se consolida y valida con el comité técnico del convenio el sistema de indicadores formulado; se hace un pilotaje del instrumento de encuesta dirigido a los jóvenes, el cual, conjuntamente con los grupos focales, ejercicios de etnografía performativa y diarios de campo, viabilizará el seguimiento a la política pública desde la percepción de los actores educativos, que permite la valoración del ejercicio del derecho a la y en la educación, desde la voz de las y los jóvenes en condiciones de alta marginalidad y vulneración social, inmersos en los procesos de formación técnica laboral desarrollados. Se hace un primer ejercicio de socialización de avances y resultados del proceso en el cual participan losjóvenes, las tres entidades parte del convenio y otras a quienes les intersa el proceso. Se da inicio a las entrevistas en profundidad de actores externos.</t>
  </si>
  <si>
    <t xml:space="preserve">Se devolvieron $481.251.280 de los recursos asignados a capacitación por cuanto IDIPRON no envió más estudiantes para formación. </t>
  </si>
  <si>
    <t>Se cuenta con una herramienta de  valoración del cumplimiento del derecho a la educación y la construcción de saberes, por lo que finaliza el cuatrienio con el 100% del diseño de la estrategia del componente Educación y Políticas Públicas IDEP 2012-2016 con referentes conceptuales y propuestas metodológicas para la valoración del cumplimiento del derecho a la educación y la construcción de saberes en el marco de la política pública en el Distrito Capital, asi como tambien se cuenta con un documento con el marco conceptual y metodológico y una herramienta para la valoración de la realización del derecho a al educación en los estudiantes.</t>
  </si>
  <si>
    <t>Se tiene como producto final un documento que contempla: 1. Proceso de cualificación realizado con los docentes participantes y 2. Las Rutas y/o recomendaciones que aportan a la sostenibilidad de las redes de maestras y maestros de Bogotá D.C; y finalmente un micro sitio Web articulado con la página del IDEP, en donde están visibles los procesos y productos desarrollados en el marco del estudio y permite la divulgación de los productos y reflexiones construidas. Se le autoriza el último desembolso al contrato No. 36 de 2015</t>
  </si>
  <si>
    <t>Se tiene como producto final un documento que determina el análisis de los resultados de la encuesta, con interpretación basada en las entrevistas y un anexo con la base de datos de la encuesta. Se aprueba el tercer y último pago del contrato No. 71 de 2015. Se aprueba informe final para publicación.</t>
  </si>
  <si>
    <t>Se aprobó el tercer Producto: Un documento final consolidado que dé cuenta de: a) Los resultados del procesamiento de la información recolectada en el proceso de sistematización, b) el acompañamiento metodológico al estudio, c) del proceso de cualificación a docentes, d) el acompañamiento in situ a las experiencias participantes del estudio, y e) una trans-media con quinientas (500) copias que recoja el consolidado de las producciones hechas por las y los participantes en el marco del estudio “Maestros, maestras y derechos de la niñez”. (contrato No. 56 de 2015).</t>
  </si>
  <si>
    <t>Libros, Revista, documentos de trabajo y documentos contractuales, resoluciones de entrega de libros</t>
  </si>
  <si>
    <t>Para el desarrollo del MAU se requeria a una persona que estuviera desde el comienzo del año,pero como la vinculación de la posesión de la planta temporal se hizo hasta el mes de acril de 2015, lo cual generó demoras y se espera la finalización de la actividad para el primer trimestre del año 2016.</t>
  </si>
  <si>
    <t>Documentos de trabajo, lista de asistencia a reuniones, videos</t>
  </si>
  <si>
    <t>Se cumplió con la realización de las piezas de comunicación para la ceremonia de premiación, en lo relacionado con las tarjetas de invitación, escarapelas y libretos. Se realizó la  difusión de información tanto en la página web como en el programa radial Aula Urbana Dial, acerca de la realización de la ceremonia y los finalistas. Se finalizó el proceso de contratación con la entidad encargada de la logística de la ceremonia. Se adelantó la elaboración de los estudios previos y algunos documentos precontractuales para el contrato para realizar el acompañamiento in situ académico y pedagógico a los autores de 30 experiencias pedagógicas que participaron en la IX versión del Premio a la Investigación e Innovación Educativa 2015.   De otra parte se cumplió con las reuniones previstas por el Comité Técnico del Convenio 2128.
Se realizó la Ceremonia de Premiación, el 2 de Dieimbre, teniendo encuenta la planeación prevista. Se adelantó la contratación de 5 contratistas, para realizar el acompañamiento in situ académico y pedagógico a los autores de 30 experiencias pedagógicas que participaron en la IX versión del Premio a la Investigación e Innovación Educativa 2015. De otra parte se cumplió con las reuniones previstas por el Comité Técnico del Convenio 2128.
Se tiene previsto el cumplimiento del 10% reestante de la meta para el primer trimestre de 2016 que es en la fecha en la que se finaliza el conenio.</t>
  </si>
  <si>
    <t>Se atendieron durante este año 591 usuarios internos y externos en el Centro de Documentación y adicionalmente 444 personas en atención virtual a través de e-mail</t>
  </si>
  <si>
    <t>Listados de asistencia</t>
  </si>
  <si>
    <t xml:space="preserve">En las diferentes actividades académicas organizadas por el IDEP: seminarios. talleres, foros, socializaciones, entre otras.participaron durante el año  9.555 docentes, 777 directivos y 18.215 estudiantes para un total de 28.547 personas participantes de estos estamentos. </t>
  </si>
  <si>
    <t xml:space="preserve">En las convocatorias en algunas ocasiones llegan menos personas de las estimadas dadas la cantidad de actividadades que se tienen en las instituciones educativas, por lo cual se hace necesario establecer encuentros fines de semana y en contrajornada y fortalecer las convocatorias con llamadas, correos electrónicos y publicación de los eventos en la página web del instituto y redes sociales. </t>
  </si>
  <si>
    <t>Se realizaron 2 reuniones (1 programada y 1 adicional) entre la Subdirección Académica y la OAP con el fin de establecer la metodología de la rendición de cuentas y consolidar y unificar la información que debe contener la presentación, fue así como se realizó revisión a la ejecución presupuestal, cumplimiento de metas, logros alcanzados por proyecto y componente, entre otras. Estas reuniones se desarrollaron el 04 y el 26 de Noviembre.</t>
  </si>
  <si>
    <t>Maloca Aula SIG</t>
  </si>
  <si>
    <t>Carpeta fichas 2015</t>
  </si>
  <si>
    <t>En reunión de comienzo del año se llego al acuerdo de entregar impresas y firmadas las fichas la versión 1 y la última por política del ahorro de papel.</t>
  </si>
  <si>
    <t>Demora en la entrega de las fichas se recibieron el 21 de diciembre de 2015 la última versión.</t>
  </si>
  <si>
    <t>Correos quincenales</t>
  </si>
  <si>
    <t>Se realizaron los dos seguimientos mensuales al Plan de Acción, Plan de Adquisiciones e inversión enviando un correo a todo el IDEP</t>
  </si>
  <si>
    <t>Durante este trimestre no se presentó ninguna dificultad en el desarrollo de esta actividad.</t>
  </si>
  <si>
    <t>Instrumento POA III Trimestre 2015 publicado página web institucional.</t>
  </si>
  <si>
    <t>Se llevó a cabo el seguimiento del Plan Operativo Anual del Instituto para el tercer trimestre de 2015.</t>
  </si>
  <si>
    <t>Las solicitudes de actualziación de documentos recibidas por la OAP en su mayoría se derivan de acciones formuladas en los planes de mejoramiento por procesos suscritos a partir de los informes de auditoría de la vigencia.</t>
  </si>
  <si>
    <t>Para el proceso de Dirección y Planeación el indice de cierre de acciones se encuentra en el 83%. El proceso de mejoramiento integral y contínuo Presenta el 100% de cierre de acciones (se cerró acción vinculada con la sensibilización sobre Ciclo de Mejoramiento del
 IDEP, en Comité Extraordinario SIG y de Control Interno de Octubre de 2015
). El proceso de gestión tecnológica presenta un cierre del 72% (21 de 29), se logró la depuración de 14 acciones.</t>
  </si>
  <si>
    <t xml:space="preserve">En el proceso de dirección y planeación aunque se realizó el ajuste de
 POA se recomienda incluir en este el enfoque por procesos y realizar acciones asociadas a la oportunidad de elaboración,
 aprobación y publicación del Informe de Gestión, así mismo se recomienda realizar el auto-seguimiento, ya que no se ha
 realizado desde 2014. Las acciones pendientes y vencidas del proceso de gestión tecnológica se encuentran relacionadas con evaluación a los indicadores formulados en el POA; actualización de hojas de vida de los computadores, la baja definitiva de equipos y de software y la actualización del Normograma teniendo en cuenta la regulación asociada al nivel constitucional y distrital, particularmente la Comisión Distrital de Sistemas y Alta Consejería Distrital de TIC.Adicionalmente se llama la atención sobre el registro de auto-seguimiento del proceso, que en este último periodo no fue
 reportado. </t>
  </si>
  <si>
    <t>Formato FT-GT-12-16 Formato Control BackUps y Revisión de Servidores</t>
  </si>
  <si>
    <t>Se han realizado todos los backups programados</t>
  </si>
  <si>
    <t>Se debe realizar una programación anual de los mantenimientos y realizar las actividades necesarias para cumplir esta programación</t>
  </si>
  <si>
    <t>Correos electronicos de talento humano</t>
  </si>
  <si>
    <t>Se crearon todos los usuarios para funcionarios nuevos del Instituto</t>
  </si>
  <si>
    <t>No se recibe la informacion opotunamente de los contratistas que terminan sus contratos para la eliminacion de sus cuentas.</t>
  </si>
  <si>
    <t>Se realizaron todos los chequeos programados</t>
  </si>
  <si>
    <t>FT-GT-12-09 Hoja de Vida de Computador-Actualización de Datos</t>
  </si>
  <si>
    <t>Se realizo un ultimo mantenimiento a todos los equipos de computo del Instituto en el ultimo trimestre</t>
  </si>
  <si>
    <t>Formatos de salida de almacen de los equipos</t>
  </si>
  <si>
    <t>Se encuentran en funcionamiento el 100% de los equipos adquiridos en la vigencia</t>
  </si>
  <si>
    <t>Carpetas de contratos</t>
  </si>
  <si>
    <t>Se realizaron todos los contratos proyectados para la vigencia</t>
  </si>
  <si>
    <t>Se actualizó el reporte de todos los equipos de computo en el tercer trimestre</t>
  </si>
  <si>
    <t>Proceso que esta ligado a los mantenimientos preventivos programados.</t>
  </si>
  <si>
    <t>En el marco de la ejecución del Plan Gerencial del SIG se actualiza el normograma por procesos del IDEP, se aprueba y adopta el manual del Sistema Integrado de Gestión y se consolida y publica la caracterización de productos y servicios del IDEP</t>
  </si>
  <si>
    <t>Durante este trimestre se evidenció un alto compromiso tanto del nivel directivo como de los equipos operativos para la ejecución de las actividades programadas en el Plan Gerencial del SIG, sin embargo algunas actividades se retrasaron debido a limitaciones de tiempo.</t>
  </si>
  <si>
    <t>Actas de asesorìa, Informes de Seguimiento,Acta de Comité SIG, Alertas Informativas-Boletines Informativos, Cronograma Revisión de Riesgos e Indicadores, Propuesta Mapa de Riesgos Institucional.</t>
  </si>
  <si>
    <t>Seguimiento al cumplimiento de lo dispuesto por la ley 1474/11  Mapa de Riesgos anticorrupción
Reporte, Seguimiento y evaluación al Mapa de Riesgos que puedan impactar los resultados previstos en los Planes de Gestión y los Proyectos de inversión, y que pudieran llegar a afectar el cumplimiento de los compromisos del Plan de Desarrollo en el Formato 18 de Empalme.
Generación de alertas : 
-  Correctiva No. 6 del 7 de octubre de 2015
  -  Informativa No. 7 del 16 de octubre de 2015</t>
  </si>
  <si>
    <t>Se realizaron dos Comités, en las siguientes fechas:
- Comité Ampliado No. 6:  realizado el 05/11/2015 en donde se desarrollaron las siguientes temáticas: 1) Avances y estado Productos del SIG; 2) Estado de Avance del Plan de Mejoramiento con corte 30/09/2015.
- Comité No. 7: realizado el 19/11/2015 en donde se desarrollaron las siguientes temáticas:  1) Estado del SIG y el proceso de verificación de la Sec General; 2) Solicitud de actualización de Normograma; 3) Seguimiento Plan de Mejoramiento por procesos; 4) Aprobación Plan de Acción PIGA 2016; 5) Estado del Programa de Auditorias de la vigencia 2014.</t>
  </si>
  <si>
    <t>Seguimiento Plan de Mejoramiento por Procesos OCIa 30 de Noviembre de 2015 de 2015
Informe sobre el Estado general de las Acciones Plan de Mejoramiento por Procesos enviado a la dirección y Oficina Asesora de Planeación.
Base de Datos Plan de Mejoramiento</t>
  </si>
  <si>
    <t>Se realizó el seguimiento a:
1) Plan de Mejoramiento por Procesos: Se realizo seguimiento con corte al 30 de noviembre de 2015, cuyos resultados son:
El IDEP tiene al corte 221 acciones en su base de datos de mejora, un cierre aproximado del 68% (Acciones cerradas más acciones con cierre condicional),  un 17% en desarrollo y un 14% en estado vencido.  
Para este corte fueron incorporadas acciones de ejercicios de  auditoría 2015 de  Control Interno Disciplinario.  
2) Plan de Mejoramiento institucional:
Una vez finalizada la Auditoría de Regularidad  de la Vigencia 2014, realizada  por la  Contraloría Distrital en el hasta le mes de noviembre de 2015, el resultado de este ejercicio arrojó  7 hallazgos de la vigencia.
El 18 de noviembre se suscribió el Plan de Mejoramiento con un total de 11 acciones correspondientes a la vigencia 2014 y 6 acciones pendientes de cierre de las vigencias anteriores, para un total de 17 Acciones.</t>
  </si>
  <si>
    <t>Informes presentado durante el cuarto trimestre de 2015:
 * Cuenta mensual: correspondiente a los meses de septiembre, octubre y noviembre de 2015.
 * Austeridad del gasto 23/10/2015
 * Informe Pormenorizado del Estado de Control Interno Ley 1474 de 2011, Artículo 9.  Vigencia 2013 - 2014 - 2015 : 13/11/2015
 * Plan de manejo de riesgos. Estrategía Anticorrupción y de Atención al Ciudadano : 9/10/2015
 *  Informe directiva 003 de 2013: directrices para prevenir conductas irregulares relacionadas con incumplimiento de los manuales de funciones y de procedimientos y la pérdida de elementos y documentos públicos: 13/11/2015
-Informe de Empalme Formato 18 Control de Gestión
-Informe Plan de Mejoramiento por procesos Septiembre
-Informe Plan de Mejoramiento por Procesos Noviembre
-Reporte de Indicadores Proceso  Evaluación y Seguimiento</t>
  </si>
  <si>
    <t>Acta de Capacitación en Comité SIG y CI
Convocatoria ya sistencia a capacitaciones de entidades distritales y nacionales.</t>
  </si>
  <si>
    <t>Listado de capacitaciones  Durante el IV trimestre de 2015:
1. Reunión POA  (capacitar a todas las áreas y equipos responsables de la programación en el instrumento POA-En nuevo formato) - Centro de Documentación – IDEP- Lun 5 de Oct de 2015- Organizado por la OAP: Dra. Luz Mery Portela David-Jefe de Oficina
2. Sensibilización manejo adecuado de los residuos sólidos -  Centro de documentación IDEP- mar 6 de Oct de 2015- Organizado por la OAP: Jarol Reinel Díaz Hernández – Profesional Universitario
3. Capacitación Contaminación Visual y Auditiva - Centro de documentación -Jue 15 de Oct de 2015- Organizado por la OAP: Jarol Reinel Díaz Hernández – Profesional Universitario
4. Celebración 20 años Observatorio de Culturas - 20 años IDEP-Mier 14 Oct de 2015 – Auditorio Oriol Rangel 
5. Encuentro Nacional de Control Interno - Salón Rojo del Hotel Tequendama- Organizado por el Departamento Administrativo de la Función Pública- Mar 20 de Oct de 2015 7:30am - 5pm.
6. Charla Sensibilización Consumo Responsable UAESP-Centro de Documentación- Lun 26 de Oct de 2015 - Organizado por la OAP: Jarol Reinel Díaz Hernández – Profesional Universitario.
7. Charla: ¿Sabe cuáles son sus riesgos en salud y seguridad en el trabajo?- Socialización identificación de peligros y valoración de riesgos -"Entérese de los riesgos a los cuales se encuentra expuesto en el desarrollo de sus funciones y obligaciones contractuales".- Centro de documentación- mié 21 de oct de 2015
8. Invitación a participar en el “ Cine Club Transparente “ como parte de la campaña “Soy Público soy Transparente”- Jue 28 de oct 2015- Auditorio Huitaca Alcaldía Mayor de Bogotá.
9.  Monta y Suma Bicipaseo-  jue.  29 de Oct de 2015-  Avenida Calle 26 #69D-91, Bogotá - Coordinado por la OAP: Jarol Reinel Díaz Hernández – Profesional Universitario.
10. Invitación Encuentro de Control Interno  “La importancia del Control Interno en la transición de la administración territorial- Salón Rojo del Hotel Tequendama-  Lun 30 de Nov de 2015 
11. CIERRE DE GESTIÓN 2015- Sede Compensar Cajicá- vier 27 de Nov de 2015.
12. Entrega del Premio a la Investigación e Innovación Educativa, en su IX versión, 2015-  Centro de Convenciones Compensar – Mie 02 de Dic de 2015.
13. Capacitación en Orientación Disciplinaria a los  funcionarios del IDEP, con el objeto de sensibilizar sobre la responsabilidad disciplinaria que se asume al tomar posesión de un cargo- lunes 30 de noviembre de 2015. en el Centro de Documentación.
14 Formación de formadores de profesores: cuestiones impostergables, organizado por el IDEP y la Universidad Estadual do Oeste do Paraná- Mier 9 de diciembre de 2015, Biblioteca de la Universidad Distrital.
15. evento de rendición de cuentas  del Instituto para la Investigación y el Desarrollo Pedagógico – (enmarca dentro del eje estratégico No. 3 del Plan de Desarrollo Bogotá Humana “Una Bogotá que defiende y fortalece lo público”, y en la Ley 1474 de 2011 (Art. 78) y la Ley 489 de 1998(Art. 33).IDEP)- Mar 15 de Dic de 2015 - Biblioteca Ramón Eduardo D´Luyz Nieto de la Universidad Distrital Francisco José de Caldas (Aduanilla de Paiba).</t>
  </si>
  <si>
    <t>Herramientas de mejora depuradas  y actualizadas Maloca AulaSIG</t>
  </si>
  <si>
    <t>Actualización y Adopción Instructivo Trnasversal de: INSTRUCTIVO PARA LA FORMULACIÓN DE ACCIONES CORRECTIVAS, PREVENTIVAS O DE MEJORA.
Reporte de Indicadores Proceso Evaluación y Seguimiento con corte a Septiembre de 2015</t>
  </si>
  <si>
    <t>Contratos celebrados durante el trimestre que van del 91 al 109.</t>
  </si>
  <si>
    <t>La Oficina Asesora Jurídica gestionó lo pertinente en la revisión y aprobación de los estudios previos, elaboración de minutas y celebración de contratos.</t>
  </si>
  <si>
    <t>Aplicativo SIAFI y expedientes contractuales.</t>
  </si>
  <si>
    <t xml:space="preserve">Concretar el perfeccionamiento de las actas de liquidación por parte de los contratistas. </t>
  </si>
  <si>
    <t xml:space="preserve">En el comité de conciliación se presentaron informes sobre los avances y actuaciones realizadas frente a la defensa judicial llevada a cabo  por la entidad en relación con el proceso judicial y  la conciliación extrajudicial. </t>
  </si>
  <si>
    <t>En los comités de contratación se realizó el seguimiento al plan de adquisiciones, la depuración de las Actas de Liquidación  de contratos de acuerdo al reporte de SIAFI así como las certificaciones de terminación de contratos reportados por los supervisores. Durante el cuarto trimestre se suscribieron 48 certificaciones de terminación de contrato y 11 actas de liquidación, pero se reportaron en SIAFI, SECOP y CAV3 15 liquidaciones de las cuales 4 correponden a contratos de la vigencia 2011, liquidados en el 2012.</t>
  </si>
  <si>
    <t>Aplicativo SIAFI y libro de control de correspondencia OAJ</t>
  </si>
  <si>
    <t xml:space="preserve">La OAJ apoya en la proyección, revisión y consolidación de  las respuestas a derechos de petición, solicitudes de información, y solicitud de certificaciones que se radican en la entidad por cualquier ciudadano u órganos de control. </t>
  </si>
  <si>
    <t>Expediente conciliación extrajudicial ETB</t>
  </si>
  <si>
    <t>La mayor dificultad que se advierte en el proceso en contra de la Señora María Magdalena Morales es el hecho que generalmente al indagar y revisar el expediente éste se encuentra al despacho.</t>
  </si>
  <si>
    <t>Normograma actualizado publicado en la página web institucional.</t>
  </si>
  <si>
    <t xml:space="preserve">La OAJ durante el cuarto trimestre actualizó y consolidó el normograma de la entidad, de manera mancomunada con las demás áreas. </t>
  </si>
  <si>
    <t>Se asignó el presupuesto de la vigencia fiscal 2015, por medio de cuota global, decreto de expedión del presupuesto y decreto de incorporación del presupuesto</t>
  </si>
  <si>
    <t>Presupuesto de la vigencia 2016 obtenido según requerimientos iniciales de las áreas técnicas</t>
  </si>
  <si>
    <t>No aplica</t>
  </si>
  <si>
    <t>CDPS, RPS, Giros presupuestales y traslados presupuestales emitidos según solicitud</t>
  </si>
  <si>
    <t>100% CDPS, RPS, Giros presupuestales y traslados presupuestales emitidos según solicitud</t>
  </si>
  <si>
    <t>Dificultades en gastosdirectos en SIAFI, en temas de registros de nóminas</t>
  </si>
  <si>
    <t>Circular de cierre de financiero de vigencia, cierres en trámite de presupuesto, contabilidad y tesorería</t>
  </si>
  <si>
    <t>Informes financieros entregados con ocasión de pagos y requerimientos de los contratantes.</t>
  </si>
  <si>
    <t>Cierre de la vigencia hasta la fecha sin novedad</t>
  </si>
  <si>
    <t>Demoras en lo correspondiente a nómina, prima de navidad, salario diciembre y en especial cesantías e intereses a las cesantía. Dificulatades en soporte de SIAFi</t>
  </si>
  <si>
    <t>Se preparó la información que consolidó la Oficina Asesora de Planeación para la rendición de cuentas con información del cuatrenio</t>
  </si>
  <si>
    <t>Se presentaron lo cuadros solicitados con la información del cuatrenio</t>
  </si>
  <si>
    <t>SIG actualizado, se generó un nuevo instructivo de gastos directos</t>
  </si>
  <si>
    <t>Instructivo Gastos Directos</t>
  </si>
  <si>
    <t>PAC ejecutado, sistema SISPAC</t>
  </si>
  <si>
    <t>PAC ejecutado y reprogramaciones efectuadas en las fechas previstas</t>
  </si>
  <si>
    <t>Sistema SIAFI</t>
  </si>
  <si>
    <t>Pagos efectuados durante el trimestre</t>
  </si>
  <si>
    <t>Carpeta de conciliaciones bancarias</t>
  </si>
  <si>
    <t>Minimizar las partidas conciliatorias y tener el control de los saldos bancarios</t>
  </si>
  <si>
    <t>Consolidado de indicadores</t>
  </si>
  <si>
    <t>Medir el omportamiento de las acciones adelantadas en la tesorería.</t>
  </si>
  <si>
    <t>Actas de comites</t>
  </si>
  <si>
    <t>Socializar con los miembros del comite los temas inherentes al mismo y tomar las acciones correspondientes para solucionarlos.</t>
  </si>
  <si>
    <t>PAC ejecutado, sistema SISPAC, pagos realizados en el sistema SIAFI</t>
  </si>
  <si>
    <t>Estados contables</t>
  </si>
  <si>
    <t xml:space="preserve">Estados contables presentados </t>
  </si>
  <si>
    <t>Declaraciones tributarias</t>
  </si>
  <si>
    <t>Declaraciones tributarias presentadas y pagadas con oportunidad</t>
  </si>
  <si>
    <t>requerimientos de reporte y ajustes en el sistema de información SIAFI, los cuales se atendieron ad portas de la fecha de presentación</t>
  </si>
  <si>
    <t>Planes de mejoramiento</t>
  </si>
  <si>
    <t>Seguimiento mensual de planes de mejoramiento y levantamiento de observaciones por parte de la Oficina de Control Interno</t>
  </si>
  <si>
    <t>Actividades compartidas con la Oficina Asesora de Planeación en cuanto a requerimientos del sistema SIAFI</t>
  </si>
  <si>
    <t>Circualres de implentación tributaria, revisión de reconomientos (gastos Directos) con modificación de procedimiento, revisión tributario de nominas y liquidaciones asociadas a la nómina</t>
  </si>
  <si>
    <t>Acompañamiento tributario de la entidad</t>
  </si>
  <si>
    <t>Se realizó la adición No. 1 a la Carta de Aceptación de la Oferta No. 90 de 2015 - AUTOSMONGUI</t>
  </si>
  <si>
    <t xml:space="preserve">Mantenimiento Preventivo y correctivo del parque automotor del IDEP. Se realizó la proyección del estudio previos de los contratos de renovación del arrendamiento de las 4 oficinas, haciendo entrega del proyecto de estudios previos a la oficina asesora jurídica </t>
  </si>
  <si>
    <t>Ejecución de la la Carta de Aceptación de la Oferta No. 90 de 2015 - AUTOSMONGUI</t>
  </si>
  <si>
    <t>Reparación del motor de la camioneta del Instituto y las revisiones tecnomecánica del parque automoro del IDEP</t>
  </si>
  <si>
    <t>Ejecución el plan de inventarios 2015 al 80%</t>
  </si>
  <si>
    <t>Depuración de inventario, legalización de traspaso de inventario entre el IDEP y la SED</t>
  </si>
  <si>
    <t>Pendiente para 2016 la legalización de inventario con el archivo de bogotá</t>
  </si>
  <si>
    <t>Informe de austeridad del gasto del III trimestre</t>
  </si>
  <si>
    <t>Cumplimiento a satisfacción</t>
  </si>
  <si>
    <t xml:space="preserve">Actualización de los procedimientos de acuerdo al plan de mejoramiento </t>
  </si>
  <si>
    <t>4 procedimientos actualizados y en la página WEB del IDEP SIG</t>
  </si>
  <si>
    <t>Informe desarrollado</t>
  </si>
  <si>
    <t>Cumplimiento del informe</t>
  </si>
  <si>
    <t>Resolución de PIC y ejecución del mismo</t>
  </si>
  <si>
    <t>PIC formulado y ejecutado</t>
  </si>
  <si>
    <t>En enenro se hace la evaluación de la vigencia 2015</t>
  </si>
  <si>
    <t>Resolución de Plan de Bienestar</t>
  </si>
  <si>
    <t>Plan de bienestar formulado y ejecutado</t>
  </si>
  <si>
    <t>En enero se hace la evaluación de la vigencia 2015</t>
  </si>
  <si>
    <t>Resolución de Salud Ocupacional (plan)</t>
  </si>
  <si>
    <t>Plan de salud ocupacional formulado y ejecutado</t>
  </si>
  <si>
    <t>En enero la evaluación de la vigencia 2015</t>
  </si>
  <si>
    <t>Evaluaciones del desempeño</t>
  </si>
  <si>
    <t>Planes de mejoramiento mensuales revisados entre área técnica y Subdirección, con reporte a Oficina de Planeación</t>
  </si>
  <si>
    <t>Interpretación del seguimiento por parte de la Oficina Asesora de Planeación y Control Interno</t>
  </si>
  <si>
    <t>Se emitieron las resoluciones de conformación de nuevos comités tales como (bienestar e incentivos, convivencia).</t>
  </si>
  <si>
    <t>Reuniones al día de comisión de personal</t>
  </si>
  <si>
    <t>Hojas de vida con bonos pensionales, nuevos manual de funciones, reporte en la OPEC certificada.</t>
  </si>
  <si>
    <t>atención del 100% de requerimientos</t>
  </si>
  <si>
    <t>Obtención del concpto técnico favorable del DASCD para la modificación del manual de funciones.</t>
  </si>
  <si>
    <t>maolka aula SIG, y procedimiento</t>
  </si>
  <si>
    <t>Se ha estando revisando las útimas actualizaciones de los procesos y procedimientos sin encontrar necesidades de modificación</t>
  </si>
  <si>
    <t>Carpeta de Transferencias Documentales</t>
  </si>
  <si>
    <t>Archivos organizados y custodiados en el Archivo Central, listos para consulta</t>
  </si>
  <si>
    <t>Carpeta SIGA - planilla asistencia capacitación</t>
  </si>
  <si>
    <t>Personal formado para el manejo de archivos en el IDEP</t>
  </si>
  <si>
    <t>SDQS y SIAFI</t>
  </si>
  <si>
    <t>Ciudadanos informados</t>
  </si>
  <si>
    <t>Informes de Gestión</t>
  </si>
  <si>
    <t>Maloca AulaSIG</t>
  </si>
  <si>
    <t>Procedimientos y formatos actualizados para mejorar en la gestión</t>
  </si>
  <si>
    <t>El equipo del diseño estratégico orientó sus acciones a la edición del libro y la organización de la información en los módulos digitales (según ocho relaciones) que harán parte del soporte del micrositio del Componente ECP.</t>
  </si>
  <si>
    <t>Actas, listas de asistencia, carpetas de los contratos, reportes PMR, informes de gestión e Informes finales.</t>
  </si>
  <si>
    <t>Durante el trimestre no se presentó ninguna dificultad en el desarrollo de la actividad.</t>
  </si>
  <si>
    <t>*En la labor de edición de la revista Educación y Ciudad, se culminó la producción y edición de contenidos para el número 30, quedando lista la entrega de archivos para iniciar el diseño. En este lapso también culminó la impresión de la edición 29, y entrega por parte de la Imprenta Distrital. Así mismo, se adelanta conforme lo planeado el desarrollo del sitio para la gestión técnica y de contenidos de la revista. Se adelanta la gestión con la Imprenta Distrital para la impresión de publicaciones (libros IDEP, Magazín Aula Urbana No. 98, y otras piezas comunicativas).
 De otro lado, en relación con la producción de libros, en este lapso se adelanta la entrega y revisión de archivos  de impresión a la Imprenta Distrital de publicaciones. Se identifican demoras en la imprenta en revisión y realización de pruebas de impresión.
*De estos 14 títulos, fueron impresos y entregados al IDEP: Jornada 40 x 40. Sistematización y análisis de la experiencia piloto,  Derechos humanos y ambientales en los colegios oficiales de Bogotá, Políticas de incentivos docentes en Bogotá 1996-2013, Premio 2013 y Pensar la formación docente. 
*Se ha promovido la difusión a través de diferentes medios y canales de comunicación institucional de la puesta en circulación de publicaciones.*Durante el mes de diciembre se adelantó el proceso de diagramación y diseño del MAU N. 99 y parte del N.100, así como de la revista Eudcación y Ciudad N. 30, lo cual se tiene proyectado publicar el primer semestre de 2016.
 *Se realizaron los trámites correspondientes para la contrqatación de la edición y diseño de publicaciones contempladas para el primer semestre de 2016, a saber: 1.. Edición, diseño, diagramación, corrección de estilo e impresión de UN (1) Libro titulado IDEP: Hito de Ciudad. 2. Edición, diseño, diagramación y corrección de estilo de CUATRO (4) títulos Colección IDEP. 3. Edición, diseño, diagramación y corrección de estilo de CUATRO (4) títulos Premio a la Investigación Educativa. En total se estiman 700 páginas, tales como: a. Libro Premio a la Investigación e innovación educativa. 2015, compila 10 experiencias ganadoras. b. Libro Estado del Arte Premio la Investigación e innovación educativa 2013-2015. c. Cuadernillo 1. Premio 2015. Experiencias de investigación presentadas y habilitadas. d. Cuadernillo 2. Premio 2015. Experiencias de innovación presentadas y habilitadas.</t>
  </si>
  <si>
    <t>En el mes de noviembre se realizaron los talleres del proyecto Escuela  conflicto armado en el que participaron en promedio 35 maestros. Se ha avanzado en la elaboración de material pedagógico tanto en este proyecto como en el de Convivencia, arte y etnografía. En el marco de este proyecto se realizó la última sesión del año, previendo una suspensión del contrato para poder terminar las dos actividades pendientes con la participación de los maestros al inicio del año escolar 2016. Se cerró la alianza con PECC, con la elaboración de un documento que muestra el balance de la misma y las recomendaciones para la política de convivencia escolar de la ciudad. En el marco del convenio con la OEI se continua el desarrollo de las cuatro investigaciones becadas y en el ajuste de la herramienta pedagógica. En el mes de Diciembre se realizó la suspensión del contratista Jorge Arcila cuyas actividades serán retomadas en el mes de Enero para culminar el proyecto de convivencia arte y etnografía en el marco del programa UAQUE, con la participación de docentes de colegios oficiales del distrito capital. Conforme a los requerimeintos de la Universidad Distrital y avalados por la Supervisión se procedió a la realización de la prorroga por Cuatro (4) meses. En los dos casos los soportes se encuentran en las respectivas carpetas en la oficina jurídica.</t>
  </si>
  <si>
    <t>Se cuenta con la consolidación de los documentos del estudio que permite indagar sobre las maneras en que los maestros y maestras conciben, interpretan y significan desde el punto de vista urbanístico, ambiental, social y patrimonial, la garantía de los derechos en la escuela, en el marco de los derechos culturales y ambientales, como derechos colectivos.</t>
  </si>
  <si>
    <t>Se tiene como producto final del contrato No. 13 de 2015. Un documento  que recoje la experiencia de acompañamiento y pasantías con sus observaciones y recomendaciones así como la sistematización de las (16)  experiencias de los cuatro campos temáticos seleccionados para este fin.
Se reciben los productos finales del Convenio Interadministrativo que son: Un documento conceptual que define la movilidad docente como estrategia de cualificación  que incluye los testimonios y la evaluación de los docentes y directivos docentes participantes (producto contenido en un video). Y por otro lado un artículo publicable acerca de la experiencia de movilidad docente como estrategia de cualificación y el informe final  que da cuenta de todas las actividades  realizadas  y evaluación  por parte de docentes y directivos docentes participantes.</t>
  </si>
  <si>
    <t xml:space="preserve">Los tiempos y condiciones de impresión de la Imprenta Distrital no favorecen la circulación oportuna de productos. Para el caso de la revista impide su circulación, inclusión o actualización de indexación en agencias nacionales e internacionales. 
La  firma del convenio del premio a la investigación y el cronograma que esta previsto para desarrollar durante el primer trimestre de 2016 ocasionaron que no se alcanzará en todal las publicaciones quedando pendientes publicaciones para el primer trimestre de 2016. </t>
  </si>
  <si>
    <t>Se consolido la agenda de actividades institucionales y se realizó la socialización y/o cubrimiento de las mismas.
Se hacen notas promocionales de los eventos y se ubican en la sección Eventos, de la Web institucional, y se actualiza semanalmente o las veces que sea necesario el calendario de eventos ubicados también en la Web.
Hacer monitoreo de medios de comunicación convencionales, alternativos y comunitarios (prensa, radio, TV, portales), con el fin de recopilar periódicamente el registro noticioso del IDEP.
Preparar y divulgar contenidos comunicativos e informativos, a través de los medios institucionales, masivos y alternativos, en los cuales se difundan y socialicen proyectos y/o eventos del IDEP, creados por este y/o en convenio con otras entidades, como: boletines y/o ruedas de prensa para medios.</t>
  </si>
  <si>
    <t>Se ha dado continuidad a la divulgación de información institucional a través de los medios de comunicación tanto internos como externos N 46 al 50 , a saber página web, boletines internos N. 38,39,40 y (1) Boletín de prensa.
Se realizo difusión de información a través de las redes sociales facebook y twwitter de todas las actividades inherentes a la misionalidad del IDEP. 
Se participó en el proceso editorial y revisión de libretos y locución de Programa AULA Urbana, de (1) emitidos durante el periodo reportado, así como las debidas transcripciones. 
Se elaboraron listas de trinos para Canal Capital e IDEP, para ser usados antes y durante los espacios televisivos “IDEP, hito de ciudad”.
Divulgación del programa Hito de Ciudad a través del Canal Capital. (2). Capítulo 7 y 8
Se ha realizado la recolección permanente de información alusiva a eventos institucionales y académicos, entre otros eventos que hacen noticia para el IDEP y la comunidad educativa del Distrito. (8).</t>
  </si>
  <si>
    <t>Se tienen los procesos, procedimientos y formatos actualizados; Se ha realizado seguimiento oportuno a los indicadores, mapas de riesgos, POA y planes de mejoramiento de la Subdirección Académica.</t>
  </si>
  <si>
    <t>Del Programa de Auditorias se realizaron las siguientes actividades:
* Apertura de las siguientes auditorias:
 - DISEÑOS (Cerrada)
  - DIRECCIÓN Y PLANEACIÓN (Cerrada)
  - CONTROL INTERNO DISCIPLINARIO     (Cerrada)
  - DIVULGACIÓN Y COMUNICACIÓN (Cerrada)
  - ATENCIÓN AL USUARIO (Cerrada)
  - GESTIÓN CONTRACTUAL  (En desarrollo)
  -  ESTRATEGIAS Y ESTUDIOS (En desarrollo)
  - GESTIÓN DOCUMENTAL (En desarrollo)
  - GESTIÓN JURÍDICA (En desarrollo)
-2 Informes de plan de mejoramiento por procesos
 * Arqueo caja menor : 15 de octubre y 16 de diciembre de 2015.
 * Austeridad del gasto: 23 de octubre de 2015
 * Seguimientos Actas de terminación y/o liquidación
 * Seguimiento presupuesto con corte 9/10/2015 (Comité Directivo)
 *  Acompañamiento Empalme y revisión de Formatos asociados
  * Informe Pormenorizado tercer cuatrimestre de 2015
 * Directiva 003 : 13 de noviembre de 0215
 * Auditoria Contraloría :  Se consolido la respuesta al informe Preliminar de la Contraloría (4 de Noviembre de 2015) 
 * Plan de Mejoramiento Contraloría: Se consolido las acciones de mejora presentadas a la contraloría en el marco de la Auditoria Gubernamental vigencia 2014 (18 de noviembr4e de 2015)
 * Alertas: 
 - Correctiva No. 6 del 7 de octubre de 2015
 - Informativa No. 7 del 16 de octubre de 2015
Pruebas sustantivas y de verificación en gestión de procesos:
 * Acompañamiento audiencias y cierres de gestión contractual:
Se realizó Acompañamientos en los siguientes procesos de contratación del IDEP 
Acompañamientos en el rol asignado a la Oficina de Control Interno de audiencias  de cierres de gestión contractual:
1. PROCESO DE CONTRATACION Nº 012 DE 2015 IDEP-MMA
OBJETO: Prestación de servicios para renovar las licencias de Google Apps for Business y licencias de Google Vault del IDEP.
Fecha de la audiencia: 2/10/2015.
2. PROCESO DE MÍNIMA CUANTÍA No 013 DE 2015 IDEP-MMA
OBJETO: Adquisición de bonos de navidad para los hijos e hijas de los funcionarios del IDEP en edades comprendidas entre los cero (0) a trece (13) años, para ser utilizados en juguetería y/o ropa infantil.
Fecha de la audiencia 28/10/2015
Declarado Desierto.
3. PROCESO DE MÍNIMA CUANTÍA No 014 DE 2015 IDEP-MMA
OBJETO: Adquisición de Bonos de Bienestar para los (as) funcionarios del IDEP, para ser utilizados en víveres y/o alimentos
Fecha de la audiencia: 29/10/2015
4. PROCESO DE MÍNIMA CUANTÍA No 015 DE 2015 IDEP-MMA
OBJETO: Prestación de servicios para la instalación de nuevos puntos de RED, voz y energía y traslado de puntos existentes para la adecuación de los puestos de trabajo de las instalaciones del IDEP.
Fecha de la audiencia: 06/11/2015
5. PROCESO DE MÍNIMA CUANTÍA No 016 DE 2015 IDEP-MMA
OBJETO: Adquisición de bonos de navidad para los hijos e hijas de los funcionarios del IDEP en edades comprendidas entre los cero (0) a trece (13) años, para ser utilizados en juguetería y/o ropa infantil.
Fecha de la audiencia: 4/11/ 2015 
6. PROCESO DE MÍNIMA CUANTÍA No 017 DE 2015 IDEP-MMA 
OBJETO: Adquisición de bonos de bienestar para los (as) funcionarios (as) del IDEP, para ser utilizados en víveres y/o alimentos
Fecha de la audiencia: 10/11/2015
7. PROCESO DE MÍNIMA CUANTÍA No 018 DE 2015 IDEP-MMA
OBJETO: Prestación de servicios para realizar el mantenimiento preventivo y correctivo de la unidad de aire acondicionado del cuarto de servidores del IDEP.
Fecha de la audiencia: 18/11/2015
8. PROCESO DE MÍNIMA CUANTÍA No 019 DE 2015 IDEP-MMA
OBJETO: Prestación de servicios para la renovación de la licencia del FIREWELL que posee el IDEP.
Fecha de la audiencia:26/11/2015
9. PROCESO DE MÍNIMA CUANTÍA No 20 DE 2015 IDEP-MMA
OBJETO: Prestación de servicio para la realizar el mantenimiento preventivo y correctivo de la unidad de aire acondicionado del cuarto de servidores del IDEP.
Fecha de la audiencia: 26/11/2015
10. PROCESO DE MÍNIMA CUANTÍA No 21 DE 2015 IDEP-MMA
OBJETO: Prestación de servicio para realizar el mantenimiento preventivo y correctivo de los equipos que conforman la plataforma tecnológica del IDEP.
Fecha de la audiencia: 02/12/2015
11. PROCESO DE MÍNIMA CUANTÍA No 22 DE 2015 IDEP-MMA
OBJETO: Compraventa e instalación de controles de acceso biométrica para las oficinas de los funcionarios del Instituto para la Investigación Educativa y Desarrollo Pedagógico –IDEP-
Fecha de la audiencia: 03/12/2015.
Acompañamiento como invitado en Comités establecidos en el IDEP</t>
  </si>
  <si>
    <r>
      <t xml:space="preserve">Se modifica el avance del tercer trimestre, dado que las fechas de presentación de los informes superan las fechas de seguimiento que se llevan a cabo en este instrumento. Sin embargo, se cumple con la preparación y elaboración del informe durante el trimestre reportado. </t>
    </r>
    <r>
      <rPr>
        <b/>
        <sz val="8"/>
        <color theme="1"/>
        <rFont val="Arial"/>
        <family val="2"/>
      </rPr>
      <t>Este ajuste ya fue contemplado en el instrumento de seguimiento POA III Trimestre, el cual se enucentra publicado en la página web institucional.</t>
    </r>
  </si>
  <si>
    <t>Llevar el control sobre la elaboración de  las actas de liquidación a cargo de cada supervisor del contrato,  firma y publicación en las diferentes plataformas para su consulta. 
Adoptar la liquidación unilateral del contrato 05 de 2012, mediante acto administrativo, el cual quedó en firme el día 07 de diciembre de 2015.  
De las 52 actas de liquidación revisadas, 47 se suscribieron en la vigencia 2015, 1 corresponde al Conevnio Interadministrativo 3198 de 2012 suscrito con la Secretaría de Educación Distrital, 1 al proyecto de acta de liquidación con la ETB (que no fue firmada por el contratista), 1 acta de liquidación unilateral (pendiente por registrar en SIAFI) y 2 actas sin perfeccionar.</t>
  </si>
  <si>
    <t>Se llevó a buen  término la conciliación extrajudicial con la Empresa de Telecomunicaciones de Bogotá ETB S.A. E.S.P., la cual pasa oficiosamente al juzgado administrativo  para la refrendacion, definiéndose mediante la respectiva acta de conciliación el pago por parte del IDEP por concepto del servicio de Internet prestado durante los meses de marzo a junio de 2015, sin que estuviera amparado contractual ni presupuestalmente. 
Con respecto al proceso seguido contra la Señora María Magdalena Morales Sarmiento en el marco del proceso ejecutivo singular de mayor cuantía se dispuso por parte del Juzgado Tercero de Ejecución Civil del Circuito del despacho comisorio 1062 mediante el cual se le otorga amplías competencias al Juez civil Municipal de descongestión de Bogotá y/o inspector de policía de la localidad correspondiente para que se practique la medida de embargo y secuestro de los bienes muebles y enseres de propiedad de la demandada.</t>
  </si>
  <si>
    <t>CDP / RP / Giros Presupuestales / Traslados Presupuestales.</t>
  </si>
  <si>
    <t>Usuarios capacitados</t>
  </si>
  <si>
    <t>La meta se mide en funcionarios responsables de archivo capacitados, no en número de capacitaciones.</t>
  </si>
  <si>
    <t>Para el mes de enero se proferira el comité de COAPST y Comisión de personal</t>
  </si>
  <si>
    <r>
      <t xml:space="preserve">Se modifican los avances reportados para los trimestres anteriores debido a que su reporta se venía realizando de forma acumulada, situación que no permitiá conocer el avance efectivo del trimestre. </t>
    </r>
    <r>
      <rPr>
        <b/>
        <sz val="8"/>
        <color theme="1"/>
        <rFont val="Arial"/>
        <family val="2"/>
      </rPr>
      <t>La modificación se llevó a cabo en el instrumento de seguimiento POA III Trimestre, que se encuentra publicado en la página web institucional.</t>
    </r>
  </si>
  <si>
    <r>
      <t xml:space="preserve">Se ajusta el nivel de avance de los dos primeros trimestres, en los cuales se realizaron 2 reuniones adicionales lideradas por la Oficina de Control Interno (1 en cada trimestre). </t>
    </r>
    <r>
      <rPr>
        <b/>
        <sz val="8"/>
        <color theme="1"/>
        <rFont val="Arial"/>
        <family val="2"/>
      </rPr>
      <t>Este ajuste ya fue contemplado en el instrumento de seguimiento POA III Trimestre, el cual se enucentra publicado en la página web institucional.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</si>
</sst>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sz val="11"/>
      <color theme="1"/>
      <name val="Calibri"/>
      <family val="2"/>
      <scheme val="minor"/>
    </font>
    <font>
      <sz val="10"/>
      <name val="Arial"/>
      <family val="2"/>
    </font>
    <font>
      <sz val="9"/>
      <name val="Arial"/>
      <family val="2"/>
      <charset val="1"/>
    </font>
    <font>
      <b/>
      <sz val="9"/>
      <name val="Arial"/>
      <family val="2"/>
      <charset val="1"/>
    </font>
    <font>
      <b/>
      <sz val="9"/>
      <name val="Arial"/>
      <family val="2"/>
    </font>
    <font>
      <sz val="8"/>
      <name val="Arial"/>
      <family val="2"/>
    </font>
    <font>
      <sz val="8"/>
      <color theme="1"/>
      <name val="Arial"/>
      <family val="2"/>
    </font>
    <font>
      <sz val="8"/>
      <color rgb="FF000000"/>
      <name val="Arial"/>
      <family val="2"/>
    </font>
    <font>
      <sz val="11"/>
      <color theme="1"/>
      <name val="Arial"/>
      <family val="2"/>
    </font>
    <font>
      <b/>
      <sz val="8"/>
      <color theme="1"/>
      <name val="Arial"/>
      <family val="2"/>
    </font>
    <font>
      <b/>
      <sz val="14"/>
      <color theme="4" tint="-0.249977111117893"/>
      <name val="Arial"/>
      <family val="2"/>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FFFFFF"/>
        <bgColor rgb="FFFFFFFF"/>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2" fillId="0" borderId="0"/>
  </cellStyleXfs>
  <cellXfs count="118">
    <xf numFmtId="0" fontId="0" fillId="0" borderId="0" xfId="0"/>
    <xf numFmtId="0" fontId="3" fillId="2" borderId="0" xfId="2" applyFont="1" applyFill="1" applyBorder="1" applyAlignment="1">
      <alignment vertical="center"/>
    </xf>
    <xf numFmtId="0" fontId="0" fillId="2" borderId="0" xfId="0" applyFill="1"/>
    <xf numFmtId="0" fontId="0" fillId="2" borderId="0" xfId="0" applyFill="1" applyBorder="1"/>
    <xf numFmtId="49" fontId="0" fillId="2" borderId="0" xfId="0" applyNumberFormat="1" applyFill="1"/>
    <xf numFmtId="0" fontId="4"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0" xfId="0" applyFont="1" applyFill="1"/>
    <xf numFmtId="9" fontId="6" fillId="2" borderId="6" xfId="1" applyFont="1" applyFill="1" applyBorder="1" applyAlignment="1">
      <alignment vertical="center" wrapText="1"/>
    </xf>
    <xf numFmtId="0" fontId="6" fillId="2" borderId="6" xfId="0" applyFont="1" applyFill="1" applyBorder="1" applyAlignment="1">
      <alignment horizontal="justify" vertical="center" wrapText="1"/>
    </xf>
    <xf numFmtId="9" fontId="6" fillId="2" borderId="6" xfId="1" applyFont="1" applyFill="1" applyBorder="1" applyAlignment="1">
      <alignment horizontal="center" vertical="center" wrapText="1"/>
    </xf>
    <xf numFmtId="9" fontId="0" fillId="2" borderId="0" xfId="0" applyNumberFormat="1" applyFill="1" applyBorder="1"/>
    <xf numFmtId="0" fontId="7" fillId="2" borderId="6" xfId="0" applyFont="1" applyFill="1" applyBorder="1" applyAlignment="1">
      <alignment horizontal="center" vertical="center"/>
    </xf>
    <xf numFmtId="0" fontId="4" fillId="2" borderId="0" xfId="0" applyFont="1" applyFill="1" applyBorder="1" applyAlignment="1">
      <alignment horizontal="center" vertical="center" wrapText="1"/>
    </xf>
    <xf numFmtId="0" fontId="7" fillId="2" borderId="9" xfId="0" applyFont="1" applyFill="1" applyBorder="1" applyAlignment="1">
      <alignment vertical="center"/>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164" fontId="6" fillId="2" borderId="6" xfId="1" applyNumberFormat="1" applyFont="1" applyFill="1" applyBorder="1" applyAlignment="1">
      <alignment horizontal="center" vertical="center" wrapText="1"/>
    </xf>
    <xf numFmtId="164" fontId="7" fillId="2" borderId="6" xfId="1" applyNumberFormat="1" applyFont="1" applyFill="1" applyBorder="1" applyAlignment="1">
      <alignment horizontal="center" vertical="center"/>
    </xf>
    <xf numFmtId="0" fontId="7" fillId="2" borderId="6" xfId="1" applyNumberFormat="1" applyFont="1" applyFill="1" applyBorder="1" applyAlignment="1">
      <alignment horizontal="center" vertical="center"/>
    </xf>
    <xf numFmtId="0" fontId="7" fillId="2" borderId="6" xfId="0" applyFont="1" applyFill="1" applyBorder="1" applyAlignment="1">
      <alignment horizontal="justify" vertical="center" wrapText="1"/>
    </xf>
    <xf numFmtId="164" fontId="6" fillId="2" borderId="6" xfId="1" applyNumberFormat="1" applyFont="1" applyFill="1" applyBorder="1" applyAlignment="1" applyProtection="1">
      <alignment horizontal="center" vertical="center" wrapText="1"/>
    </xf>
    <xf numFmtId="164" fontId="7" fillId="2" borderId="6" xfId="0" applyNumberFormat="1" applyFont="1" applyFill="1" applyBorder="1" applyAlignment="1">
      <alignment horizontal="center" vertical="center"/>
    </xf>
    <xf numFmtId="164" fontId="7" fillId="2" borderId="6" xfId="0" applyNumberFormat="1" applyFont="1" applyFill="1" applyBorder="1" applyAlignment="1">
      <alignment horizontal="right" vertical="center"/>
    </xf>
    <xf numFmtId="164" fontId="7" fillId="2" borderId="6" xfId="0" applyNumberFormat="1" applyFont="1" applyFill="1" applyBorder="1" applyAlignment="1">
      <alignment vertical="center"/>
    </xf>
    <xf numFmtId="0" fontId="7" fillId="2" borderId="6" xfId="0" applyNumberFormat="1" applyFont="1" applyFill="1" applyBorder="1" applyAlignment="1">
      <alignment vertical="center"/>
    </xf>
    <xf numFmtId="0" fontId="7" fillId="2" borderId="6" xfId="0" applyFont="1" applyFill="1" applyBorder="1" applyAlignment="1">
      <alignment vertical="center"/>
    </xf>
    <xf numFmtId="3" fontId="7" fillId="2" borderId="6" xfId="0" applyNumberFormat="1" applyFont="1" applyFill="1" applyBorder="1" applyAlignment="1">
      <alignment vertical="center"/>
    </xf>
    <xf numFmtId="9" fontId="6" fillId="2" borderId="6" xfId="1" applyFont="1" applyFill="1" applyBorder="1" applyAlignment="1">
      <alignment horizontal="right" vertical="center" wrapText="1"/>
    </xf>
    <xf numFmtId="9" fontId="6" fillId="2" borderId="6" xfId="1" applyNumberFormat="1" applyFont="1" applyFill="1" applyBorder="1" applyAlignment="1">
      <alignment horizontal="right" vertical="center" wrapText="1"/>
    </xf>
    <xf numFmtId="9" fontId="7" fillId="2" borderId="6" xfId="1" applyFont="1" applyFill="1" applyBorder="1" applyAlignment="1">
      <alignment horizontal="right" vertical="center"/>
    </xf>
    <xf numFmtId="3" fontId="7" fillId="2" borderId="6" xfId="0" applyNumberFormat="1" applyFont="1" applyFill="1" applyBorder="1" applyAlignment="1">
      <alignment horizontal="right" vertical="center"/>
    </xf>
    <xf numFmtId="3" fontId="7" fillId="2" borderId="6" xfId="0" applyNumberFormat="1" applyFont="1" applyFill="1" applyBorder="1" applyAlignment="1">
      <alignment horizontal="center" vertical="center"/>
    </xf>
    <xf numFmtId="9" fontId="7" fillId="0" borderId="6" xfId="1" applyFont="1" applyFill="1" applyBorder="1" applyAlignment="1">
      <alignment horizontal="right" vertical="center"/>
    </xf>
    <xf numFmtId="0" fontId="7" fillId="2" borderId="6" xfId="0" applyFont="1" applyFill="1" applyBorder="1" applyAlignment="1">
      <alignment horizontal="right" vertical="center"/>
    </xf>
    <xf numFmtId="165" fontId="7" fillId="2" borderId="6" xfId="0" applyNumberFormat="1" applyFont="1" applyFill="1" applyBorder="1" applyAlignment="1">
      <alignment horizontal="center" vertical="center"/>
    </xf>
    <xf numFmtId="9" fontId="6" fillId="0" borderId="6" xfId="1" applyFont="1" applyFill="1" applyBorder="1" applyAlignment="1">
      <alignment horizontal="justify" vertical="center" wrapText="1"/>
    </xf>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justify" vertical="center"/>
    </xf>
    <xf numFmtId="9" fontId="6" fillId="2" borderId="6" xfId="1" applyFont="1" applyFill="1" applyBorder="1" applyAlignment="1">
      <alignment horizontal="justify" vertical="center" wrapText="1"/>
    </xf>
    <xf numFmtId="0" fontId="8" fillId="0" borderId="0" xfId="0" applyFont="1" applyAlignment="1">
      <alignment horizontal="justify" vertical="center"/>
    </xf>
    <xf numFmtId="0" fontId="7" fillId="2" borderId="6" xfId="0" applyFont="1" applyFill="1" applyBorder="1" applyAlignment="1">
      <alignment horizontal="center" vertical="center" wrapText="1"/>
    </xf>
    <xf numFmtId="9" fontId="7" fillId="2" borderId="6" xfId="1" applyFont="1" applyFill="1" applyBorder="1" applyAlignment="1">
      <alignment horizontal="center" vertical="center"/>
    </xf>
    <xf numFmtId="164" fontId="7" fillId="2" borderId="6" xfId="1" applyNumberFormat="1" applyFont="1" applyFill="1" applyBorder="1" applyAlignment="1">
      <alignment vertical="center"/>
    </xf>
    <xf numFmtId="0" fontId="7"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164" fontId="7" fillId="2" borderId="6" xfId="1" applyNumberFormat="1" applyFont="1" applyFill="1" applyBorder="1" applyAlignment="1">
      <alignment horizontal="right" vertical="center"/>
    </xf>
    <xf numFmtId="1" fontId="7" fillId="2" borderId="6" xfId="0" applyNumberFormat="1" applyFont="1" applyFill="1" applyBorder="1" applyAlignment="1">
      <alignment vertical="center"/>
    </xf>
    <xf numFmtId="2" fontId="7" fillId="2" borderId="6" xfId="0" applyNumberFormat="1" applyFont="1" applyFill="1" applyBorder="1" applyAlignment="1">
      <alignment vertical="center"/>
    </xf>
    <xf numFmtId="0" fontId="7" fillId="2" borderId="6" xfId="1" applyNumberFormat="1" applyFont="1" applyFill="1" applyBorder="1" applyAlignment="1">
      <alignment horizontal="right" vertical="center"/>
    </xf>
    <xf numFmtId="2" fontId="7" fillId="2" borderId="6" xfId="1" applyNumberFormat="1" applyFont="1" applyFill="1" applyBorder="1" applyAlignment="1">
      <alignment horizontal="center" vertical="center"/>
    </xf>
    <xf numFmtId="0" fontId="7" fillId="2" borderId="6" xfId="0" applyNumberFormat="1" applyFont="1" applyFill="1" applyBorder="1" applyAlignment="1">
      <alignment horizontal="right" vertical="center"/>
    </xf>
    <xf numFmtId="0" fontId="7" fillId="2" borderId="6" xfId="0" applyNumberFormat="1" applyFont="1" applyFill="1" applyBorder="1" applyAlignment="1">
      <alignment horizontal="center" vertical="center"/>
    </xf>
    <xf numFmtId="164" fontId="7" fillId="2" borderId="6" xfId="1" applyNumberFormat="1" applyFont="1" applyFill="1" applyBorder="1" applyAlignment="1" applyProtection="1">
      <alignment horizontal="center" vertical="center"/>
      <protection hidden="1"/>
    </xf>
    <xf numFmtId="164" fontId="9" fillId="2" borderId="6" xfId="1" applyNumberFormat="1" applyFont="1" applyFill="1" applyBorder="1" applyAlignment="1" applyProtection="1">
      <alignment horizontal="center" vertical="center"/>
      <protection hidden="1"/>
    </xf>
    <xf numFmtId="164" fontId="7" fillId="2" borderId="6" xfId="0" applyNumberFormat="1" applyFont="1" applyFill="1" applyBorder="1" applyAlignment="1" applyProtection="1">
      <alignment horizontal="center" vertical="center"/>
      <protection hidden="1"/>
    </xf>
    <xf numFmtId="3" fontId="7" fillId="2" borderId="6" xfId="1" applyNumberFormat="1" applyFont="1" applyFill="1" applyBorder="1" applyAlignment="1" applyProtection="1">
      <alignment horizontal="center" vertical="center"/>
      <protection hidden="1"/>
    </xf>
    <xf numFmtId="0" fontId="7" fillId="2" borderId="6" xfId="1" applyNumberFormat="1" applyFont="1" applyFill="1" applyBorder="1" applyAlignment="1" applyProtection="1">
      <alignment horizontal="center" vertical="center"/>
      <protection hidden="1"/>
    </xf>
    <xf numFmtId="1" fontId="7" fillId="2" borderId="6" xfId="1" applyNumberFormat="1" applyFont="1" applyFill="1" applyBorder="1" applyAlignment="1" applyProtection="1">
      <alignment horizontal="center" vertical="center"/>
      <protection hidden="1"/>
    </xf>
    <xf numFmtId="0" fontId="7" fillId="2" borderId="0" xfId="0" applyFont="1" applyFill="1"/>
    <xf numFmtId="49" fontId="7" fillId="2" borderId="0" xfId="0" applyNumberFormat="1" applyFont="1" applyFill="1"/>
    <xf numFmtId="0" fontId="7" fillId="2" borderId="10" xfId="0" applyFont="1" applyFill="1" applyBorder="1"/>
    <xf numFmtId="0" fontId="7" fillId="2" borderId="4" xfId="0" applyFont="1" applyFill="1" applyBorder="1"/>
    <xf numFmtId="0" fontId="7" fillId="2" borderId="12" xfId="0" applyFont="1" applyFill="1" applyBorder="1"/>
    <xf numFmtId="0" fontId="7" fillId="2" borderId="3" xfId="0" applyFont="1" applyFill="1" applyBorder="1" applyAlignment="1">
      <alignment vertical="center"/>
    </xf>
    <xf numFmtId="0" fontId="7" fillId="2" borderId="1" xfId="0" applyFont="1" applyFill="1" applyBorder="1" applyAlignment="1">
      <alignment vertical="center"/>
    </xf>
    <xf numFmtId="0" fontId="7" fillId="2" borderId="13" xfId="0" applyFont="1" applyFill="1" applyBorder="1"/>
    <xf numFmtId="0" fontId="7" fillId="2" borderId="2" xfId="0" applyFont="1" applyFill="1" applyBorder="1"/>
    <xf numFmtId="0" fontId="7" fillId="2" borderId="14" xfId="0" applyFont="1" applyFill="1" applyBorder="1" applyAlignment="1">
      <alignment vertical="center"/>
    </xf>
    <xf numFmtId="0" fontId="7" fillId="2" borderId="0" xfId="0" applyFont="1" applyFill="1" applyBorder="1"/>
    <xf numFmtId="0" fontId="7" fillId="2" borderId="11" xfId="0" applyFont="1" applyFill="1" applyBorder="1" applyAlignment="1">
      <alignment vertical="center"/>
    </xf>
    <xf numFmtId="0" fontId="7" fillId="2" borderId="15" xfId="0" applyFont="1" applyFill="1" applyBorder="1"/>
    <xf numFmtId="0" fontId="10" fillId="2" borderId="0" xfId="0" applyFont="1" applyFill="1"/>
    <xf numFmtId="0" fontId="7" fillId="2" borderId="14" xfId="0" applyFont="1" applyFill="1" applyBorder="1"/>
    <xf numFmtId="0" fontId="7" fillId="2"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8" fillId="4" borderId="16" xfId="0" applyFont="1" applyFill="1" applyBorder="1" applyAlignment="1">
      <alignment horizontal="justify" vertical="center" wrapText="1"/>
    </xf>
    <xf numFmtId="2" fontId="7" fillId="2" borderId="6" xfId="0" applyNumberFormat="1" applyFont="1" applyFill="1" applyBorder="1" applyAlignment="1">
      <alignment horizontal="right" vertical="center"/>
    </xf>
    <xf numFmtId="1" fontId="7" fillId="2" borderId="6" xfId="0" applyNumberFormat="1" applyFont="1" applyFill="1" applyBorder="1" applyAlignment="1">
      <alignment horizontal="right" vertical="center"/>
    </xf>
    <xf numFmtId="164" fontId="11" fillId="2" borderId="0" xfId="0" applyNumberFormat="1" applyFont="1" applyFill="1" applyAlignment="1">
      <alignment horizontal="center"/>
    </xf>
    <xf numFmtId="164" fontId="6" fillId="0" borderId="6" xfId="1" applyNumberFormat="1" applyFont="1" applyFill="1" applyBorder="1" applyAlignment="1">
      <alignment horizontal="center" vertical="center" wrapText="1"/>
    </xf>
    <xf numFmtId="164" fontId="6" fillId="0" borderId="6" xfId="1" applyNumberFormat="1" applyFont="1" applyFill="1" applyBorder="1" applyAlignment="1" applyProtection="1">
      <alignment horizontal="center" vertical="center" wrapText="1"/>
      <protection hidden="1"/>
    </xf>
    <xf numFmtId="164" fontId="7" fillId="0" borderId="6" xfId="1" applyNumberFormat="1"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3" fillId="2" borderId="6" xfId="2" applyFont="1" applyFill="1" applyBorder="1" applyAlignment="1">
      <alignment horizontal="center" vertical="center"/>
    </xf>
    <xf numFmtId="0" fontId="3" fillId="2" borderId="6" xfId="0" applyFont="1" applyFill="1" applyBorder="1" applyAlignment="1">
      <alignment horizontal="left" vertical="center"/>
    </xf>
    <xf numFmtId="0" fontId="4" fillId="2" borderId="6" xfId="0"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cellXfs>
  <cellStyles count="3">
    <cellStyle name="Normal" xfId="0" builtinId="0"/>
    <cellStyle name="Normal 2" xfId="2"/>
    <cellStyle name="Porcentaje" xfId="1" builtinId="5"/>
  </cellStyles>
  <dxfs count="6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842950</xdr:colOff>
      <xdr:row>0</xdr:row>
      <xdr:rowOff>33617</xdr:rowOff>
    </xdr:from>
    <xdr:to>
      <xdr:col>2</xdr:col>
      <xdr:colOff>92764</xdr:colOff>
      <xdr:row>3</xdr:row>
      <xdr:rowOff>330617</xdr:rowOff>
    </xdr:to>
    <xdr:pic>
      <xdr:nvPicPr>
        <xdr:cNvPr id="3" name="1 Imag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950" y="33617"/>
          <a:ext cx="1583439" cy="14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33131</xdr:colOff>
      <xdr:row>108</xdr:row>
      <xdr:rowOff>14085</xdr:rowOff>
    </xdr:from>
    <xdr:to>
      <xdr:col>1</xdr:col>
      <xdr:colOff>969131</xdr:colOff>
      <xdr:row>108</xdr:row>
      <xdr:rowOff>238972</xdr:rowOff>
    </xdr:to>
    <xdr:pic>
      <xdr:nvPicPr>
        <xdr:cNvPr id="8" name="Imagen 7"/>
        <xdr:cNvPicPr>
          <a:picLocks noChangeAspect="1"/>
        </xdr:cNvPicPr>
      </xdr:nvPicPr>
      <xdr:blipFill rotWithShape="1">
        <a:blip xmlns:r="http://schemas.openxmlformats.org/officeDocument/2006/relationships" r:embed="rId2"/>
        <a:srcRect l="68886" t="44842" r="21309" b="50968"/>
        <a:stretch/>
      </xdr:blipFill>
      <xdr:spPr>
        <a:xfrm>
          <a:off x="405848" y="73787281"/>
          <a:ext cx="936000" cy="224887"/>
        </a:xfrm>
        <a:prstGeom prst="rect">
          <a:avLst/>
        </a:prstGeom>
      </xdr:spPr>
    </xdr:pic>
    <xdr:clientData/>
  </xdr:twoCellAnchor>
  <xdr:oneCellAnchor>
    <xdr:from>
      <xdr:col>1</xdr:col>
      <xdr:colOff>49695</xdr:colOff>
      <xdr:row>102</xdr:row>
      <xdr:rowOff>21980</xdr:rowOff>
    </xdr:from>
    <xdr:ext cx="207565" cy="758629"/>
    <xdr:pic>
      <xdr:nvPicPr>
        <xdr:cNvPr id="9" name="Imagen 8"/>
        <xdr:cNvPicPr>
          <a:picLocks noChangeAspect="1"/>
        </xdr:cNvPicPr>
      </xdr:nvPicPr>
      <xdr:blipFill rotWithShape="1">
        <a:blip xmlns:r="http://schemas.openxmlformats.org/officeDocument/2006/relationships" r:embed="rId3"/>
        <a:srcRect l="61913" t="49485" r="35629" b="34538"/>
        <a:stretch/>
      </xdr:blipFill>
      <xdr:spPr>
        <a:xfrm>
          <a:off x="423368" y="72639115"/>
          <a:ext cx="207565" cy="7586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150</xdr:row>
      <xdr:rowOff>0</xdr:rowOff>
    </xdr:from>
    <xdr:to>
      <xdr:col>8</xdr:col>
      <xdr:colOff>417229</xdr:colOff>
      <xdr:row>162</xdr:row>
      <xdr:rowOff>149680</xdr:rowOff>
    </xdr:to>
    <xdr:pic>
      <xdr:nvPicPr>
        <xdr:cNvPr id="2" name="Imagen 3"/>
        <xdr:cNvPicPr>
          <a:picLocks noChangeAspect="1"/>
        </xdr:cNvPicPr>
      </xdr:nvPicPr>
      <xdr:blipFill rotWithShape="1">
        <a:blip xmlns:r="http://schemas.openxmlformats.org/officeDocument/2006/relationships" r:embed="rId1"/>
        <a:srcRect l="25416" t="59531" r="22287" b="20749"/>
        <a:stretch/>
      </xdr:blipFill>
      <xdr:spPr>
        <a:xfrm>
          <a:off x="762000" y="28384500"/>
          <a:ext cx="11513854" cy="2435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3"/>
  <sheetViews>
    <sheetView tabSelected="1" zoomScale="45" zoomScaleNormal="45" workbookViewId="0">
      <selection sqref="A1:C4"/>
    </sheetView>
  </sheetViews>
  <sheetFormatPr baseColWidth="10" defaultColWidth="0" defaultRowHeight="15" zeroHeight="1" x14ac:dyDescent="0.25"/>
  <cols>
    <col min="1" max="1" width="5.5703125" style="2" customWidth="1"/>
    <col min="2" max="2" width="34.85546875" style="2" customWidth="1"/>
    <col min="3" max="3" width="24.42578125" style="2" customWidth="1"/>
    <col min="4" max="4" width="40.5703125" style="2" customWidth="1"/>
    <col min="5" max="5" width="34.7109375" style="2" customWidth="1"/>
    <col min="6" max="6" width="58" style="2" customWidth="1"/>
    <col min="7" max="9" width="13.7109375" style="2" customWidth="1"/>
    <col min="10" max="10" width="18.140625" style="2" customWidth="1"/>
    <col min="11" max="11" width="12.5703125" style="4" customWidth="1"/>
    <col min="12" max="12" width="13" style="2" customWidth="1"/>
    <col min="13" max="15" width="11.42578125" style="2" customWidth="1"/>
    <col min="16" max="16" width="16.140625" style="2" customWidth="1"/>
    <col min="17" max="17" width="12.7109375" style="2" customWidth="1"/>
    <col min="18" max="18" width="11.28515625" style="2" customWidth="1"/>
    <col min="19" max="22" width="11.42578125" style="2" customWidth="1"/>
    <col min="23" max="23" width="14.85546875" style="2" customWidth="1"/>
    <col min="24" max="24" width="15.42578125" style="2" customWidth="1"/>
    <col min="25" max="25" width="39.7109375" style="2" customWidth="1"/>
    <col min="26" max="26" width="140.28515625" style="2" customWidth="1"/>
    <col min="27" max="27" width="64.7109375" style="2" customWidth="1"/>
    <col min="28" max="28" width="65.7109375" style="2" customWidth="1"/>
    <col min="29" max="32" width="11.42578125" style="2" customWidth="1"/>
    <col min="33" max="34" width="0" style="2" hidden="1" customWidth="1"/>
    <col min="35" max="16384" width="11.42578125" style="2" hidden="1"/>
  </cols>
  <sheetData>
    <row r="1" spans="1:33" s="1" customFormat="1" ht="30" customHeight="1" x14ac:dyDescent="0.25">
      <c r="A1" s="96"/>
      <c r="B1" s="96"/>
      <c r="C1" s="96"/>
      <c r="D1" s="98" t="s">
        <v>0</v>
      </c>
      <c r="E1" s="98"/>
      <c r="F1" s="98"/>
      <c r="G1" s="98"/>
      <c r="H1" s="98"/>
      <c r="I1" s="98"/>
      <c r="J1" s="98"/>
      <c r="K1" s="98"/>
      <c r="L1" s="98"/>
      <c r="M1" s="98"/>
      <c r="N1" s="98"/>
      <c r="O1" s="98"/>
      <c r="P1" s="98"/>
      <c r="Q1" s="98"/>
      <c r="R1" s="98"/>
      <c r="S1" s="98"/>
      <c r="T1" s="98"/>
      <c r="U1" s="98"/>
      <c r="V1" s="98"/>
      <c r="W1" s="97" t="s">
        <v>1</v>
      </c>
      <c r="X1" s="97"/>
      <c r="Y1" s="97"/>
      <c r="Z1" s="97"/>
      <c r="AA1" s="97"/>
      <c r="AB1" s="97"/>
    </row>
    <row r="2" spans="1:33" s="1" customFormat="1" ht="30" customHeight="1" x14ac:dyDescent="0.25">
      <c r="A2" s="96"/>
      <c r="B2" s="96"/>
      <c r="C2" s="96"/>
      <c r="D2" s="98"/>
      <c r="E2" s="98"/>
      <c r="F2" s="98"/>
      <c r="G2" s="98"/>
      <c r="H2" s="98"/>
      <c r="I2" s="98"/>
      <c r="J2" s="98"/>
      <c r="K2" s="98"/>
      <c r="L2" s="98"/>
      <c r="M2" s="98"/>
      <c r="N2" s="98"/>
      <c r="O2" s="98"/>
      <c r="P2" s="98"/>
      <c r="Q2" s="98"/>
      <c r="R2" s="98"/>
      <c r="S2" s="98"/>
      <c r="T2" s="98"/>
      <c r="U2" s="98"/>
      <c r="V2" s="98"/>
      <c r="W2" s="97" t="s">
        <v>305</v>
      </c>
      <c r="X2" s="97"/>
      <c r="Y2" s="97"/>
      <c r="Z2" s="97"/>
      <c r="AA2" s="97"/>
      <c r="AB2" s="97"/>
    </row>
    <row r="3" spans="1:33" s="1" customFormat="1" ht="30" customHeight="1" x14ac:dyDescent="0.25">
      <c r="A3" s="96"/>
      <c r="B3" s="96"/>
      <c r="C3" s="96"/>
      <c r="D3" s="98" t="s">
        <v>2</v>
      </c>
      <c r="E3" s="98"/>
      <c r="F3" s="98"/>
      <c r="G3" s="98"/>
      <c r="H3" s="98"/>
      <c r="I3" s="98"/>
      <c r="J3" s="98"/>
      <c r="K3" s="98"/>
      <c r="L3" s="98"/>
      <c r="M3" s="98"/>
      <c r="N3" s="98"/>
      <c r="O3" s="98"/>
      <c r="P3" s="98"/>
      <c r="Q3" s="98"/>
      <c r="R3" s="98"/>
      <c r="S3" s="98"/>
      <c r="T3" s="98"/>
      <c r="U3" s="98"/>
      <c r="V3" s="98"/>
      <c r="W3" s="97" t="s">
        <v>306</v>
      </c>
      <c r="X3" s="97"/>
      <c r="Y3" s="97"/>
      <c r="Z3" s="97"/>
      <c r="AA3" s="97"/>
      <c r="AB3" s="97"/>
    </row>
    <row r="4" spans="1:33" s="1" customFormat="1" ht="29.25" customHeight="1" x14ac:dyDescent="0.25">
      <c r="A4" s="96"/>
      <c r="B4" s="96"/>
      <c r="C4" s="96"/>
      <c r="D4" s="98"/>
      <c r="E4" s="98"/>
      <c r="F4" s="98"/>
      <c r="G4" s="98"/>
      <c r="H4" s="98"/>
      <c r="I4" s="98"/>
      <c r="J4" s="98"/>
      <c r="K4" s="98"/>
      <c r="L4" s="98"/>
      <c r="M4" s="98"/>
      <c r="N4" s="98"/>
      <c r="O4" s="98"/>
      <c r="P4" s="98"/>
      <c r="Q4" s="98"/>
      <c r="R4" s="98"/>
      <c r="S4" s="98"/>
      <c r="T4" s="98"/>
      <c r="U4" s="98"/>
      <c r="V4" s="98"/>
      <c r="W4" s="97" t="s">
        <v>3</v>
      </c>
      <c r="X4" s="97"/>
      <c r="Y4" s="97"/>
      <c r="Z4" s="97"/>
      <c r="AA4" s="97"/>
      <c r="AB4" s="97"/>
    </row>
    <row r="5" spans="1:33" s="1" customFormat="1" ht="29.25" customHeight="1" x14ac:dyDescent="0.25">
      <c r="A5" s="99" t="s">
        <v>35</v>
      </c>
      <c r="B5" s="100"/>
      <c r="C5" s="100"/>
      <c r="D5" s="100"/>
      <c r="E5" s="100"/>
      <c r="F5" s="100"/>
      <c r="G5" s="100"/>
      <c r="H5" s="100"/>
      <c r="I5" s="100"/>
      <c r="J5" s="100"/>
      <c r="K5" s="101"/>
      <c r="L5" s="99" t="s">
        <v>55</v>
      </c>
      <c r="M5" s="100"/>
      <c r="N5" s="100"/>
      <c r="O5" s="100"/>
      <c r="P5" s="101"/>
      <c r="Q5" s="102" t="s">
        <v>44</v>
      </c>
      <c r="R5" s="102"/>
      <c r="S5" s="102"/>
      <c r="T5" s="102"/>
      <c r="U5" s="102"/>
      <c r="V5" s="102"/>
      <c r="W5" s="102"/>
      <c r="X5" s="102"/>
      <c r="Y5" s="102"/>
      <c r="Z5" s="102"/>
      <c r="AA5" s="102"/>
      <c r="AB5" s="102"/>
    </row>
    <row r="6" spans="1:33" s="1" customFormat="1" ht="29.25" customHeight="1" x14ac:dyDescent="0.25">
      <c r="A6" s="91" t="s">
        <v>36</v>
      </c>
      <c r="B6" s="91" t="s">
        <v>4</v>
      </c>
      <c r="C6" s="91" t="s">
        <v>81</v>
      </c>
      <c r="D6" s="91" t="s">
        <v>5</v>
      </c>
      <c r="E6" s="91" t="s">
        <v>82</v>
      </c>
      <c r="F6" s="91" t="s">
        <v>6</v>
      </c>
      <c r="G6" s="103" t="s">
        <v>7</v>
      </c>
      <c r="H6" s="104"/>
      <c r="I6" s="89" t="s">
        <v>31</v>
      </c>
      <c r="J6" s="90"/>
      <c r="K6" s="105"/>
      <c r="L6" s="89" t="s">
        <v>34</v>
      </c>
      <c r="M6" s="90"/>
      <c r="N6" s="90"/>
      <c r="O6" s="90"/>
      <c r="P6" s="91" t="s">
        <v>12</v>
      </c>
      <c r="Q6" s="93" t="s">
        <v>45</v>
      </c>
      <c r="R6" s="94"/>
      <c r="S6" s="94"/>
      <c r="T6" s="94"/>
      <c r="U6" s="95"/>
      <c r="V6" s="91" t="s">
        <v>38</v>
      </c>
      <c r="W6" s="91" t="s">
        <v>39</v>
      </c>
      <c r="X6" s="91" t="s">
        <v>40</v>
      </c>
      <c r="Y6" s="91" t="s">
        <v>41</v>
      </c>
      <c r="Z6" s="91" t="s">
        <v>15</v>
      </c>
      <c r="AA6" s="91" t="s">
        <v>42</v>
      </c>
      <c r="AB6" s="91" t="s">
        <v>43</v>
      </c>
    </row>
    <row r="7" spans="1:33" ht="50.25" customHeight="1" x14ac:dyDescent="0.25">
      <c r="A7" s="92"/>
      <c r="B7" s="92"/>
      <c r="C7" s="92"/>
      <c r="D7" s="92"/>
      <c r="E7" s="92"/>
      <c r="F7" s="92"/>
      <c r="G7" s="7" t="s">
        <v>79</v>
      </c>
      <c r="H7" s="7" t="s">
        <v>80</v>
      </c>
      <c r="I7" s="5" t="s">
        <v>78</v>
      </c>
      <c r="J7" s="5" t="s">
        <v>32</v>
      </c>
      <c r="K7" s="6" t="s">
        <v>33</v>
      </c>
      <c r="L7" s="5" t="s">
        <v>8</v>
      </c>
      <c r="M7" s="5" t="s">
        <v>9</v>
      </c>
      <c r="N7" s="5" t="s">
        <v>10</v>
      </c>
      <c r="O7" s="5" t="s">
        <v>11</v>
      </c>
      <c r="P7" s="92"/>
      <c r="Q7" s="5" t="s">
        <v>37</v>
      </c>
      <c r="R7" s="5" t="s">
        <v>8</v>
      </c>
      <c r="S7" s="5" t="s">
        <v>9</v>
      </c>
      <c r="T7" s="5" t="s">
        <v>10</v>
      </c>
      <c r="U7" s="5" t="s">
        <v>11</v>
      </c>
      <c r="V7" s="92"/>
      <c r="W7" s="92"/>
      <c r="X7" s="92"/>
      <c r="Y7" s="92"/>
      <c r="Z7" s="92"/>
      <c r="AA7" s="92"/>
      <c r="AB7" s="92"/>
      <c r="AD7" s="14"/>
      <c r="AE7" s="14"/>
      <c r="AF7" s="14"/>
      <c r="AG7" s="14"/>
    </row>
    <row r="8" spans="1:33" s="3" customFormat="1" ht="54.75" customHeight="1" x14ac:dyDescent="0.25">
      <c r="A8" s="107">
        <f>IFERROR(IF(B8="","",1+A7),1)</f>
        <v>1</v>
      </c>
      <c r="B8" s="110" t="s">
        <v>47</v>
      </c>
      <c r="C8" s="110" t="s">
        <v>50</v>
      </c>
      <c r="D8" s="110" t="s">
        <v>63</v>
      </c>
      <c r="E8" s="110" t="s">
        <v>72</v>
      </c>
      <c r="F8" s="10" t="s">
        <v>84</v>
      </c>
      <c r="G8" s="86">
        <v>0.03</v>
      </c>
      <c r="H8" s="87">
        <f>G8*0.75</f>
        <v>2.2499999999999999E-2</v>
      </c>
      <c r="I8" s="9" t="s">
        <v>195</v>
      </c>
      <c r="J8" s="39" t="s">
        <v>228</v>
      </c>
      <c r="K8" s="31">
        <v>1</v>
      </c>
      <c r="L8" s="20">
        <v>0.20699999999999999</v>
      </c>
      <c r="M8" s="20">
        <v>0.33</v>
      </c>
      <c r="N8" s="20">
        <v>0.26</v>
      </c>
      <c r="O8" s="20">
        <v>0.20300000000000001</v>
      </c>
      <c r="P8" s="11" t="s">
        <v>203</v>
      </c>
      <c r="Q8" s="37"/>
      <c r="R8" s="26">
        <v>0.20660000000000001</v>
      </c>
      <c r="S8" s="27">
        <v>0.3332</v>
      </c>
      <c r="T8" s="27">
        <v>0.32500000000000001</v>
      </c>
      <c r="U8" s="26">
        <v>0.13519999999999999</v>
      </c>
      <c r="V8" s="59">
        <f>SUM(R8:U8)</f>
        <v>1</v>
      </c>
      <c r="W8" s="60">
        <f>IFERROR(IF(I8="Demanda",V8/Q8,IF(I8="Constante",V8/(K8*4),V8/K8)),0)</f>
        <v>1</v>
      </c>
      <c r="X8" s="61">
        <f t="shared" ref="X8:X39" si="0">W8*H8</f>
        <v>2.2499999999999999E-2</v>
      </c>
      <c r="Y8" s="82" t="s">
        <v>458</v>
      </c>
      <c r="Z8" s="23" t="s">
        <v>307</v>
      </c>
      <c r="AA8" s="23" t="s">
        <v>459</v>
      </c>
      <c r="AB8" s="42"/>
      <c r="AC8" s="12" t="s">
        <v>260</v>
      </c>
      <c r="AD8" s="12"/>
    </row>
    <row r="9" spans="1:33" s="3" customFormat="1" ht="40.5" customHeight="1" x14ac:dyDescent="0.25">
      <c r="A9" s="108"/>
      <c r="B9" s="111"/>
      <c r="C9" s="111"/>
      <c r="D9" s="111"/>
      <c r="E9" s="111"/>
      <c r="F9" s="10" t="s">
        <v>85</v>
      </c>
      <c r="G9" s="86">
        <v>0.04</v>
      </c>
      <c r="H9" s="87">
        <f t="shared" ref="H9:H30" si="1">G9*0.75</f>
        <v>0.03</v>
      </c>
      <c r="I9" s="9" t="s">
        <v>195</v>
      </c>
      <c r="J9" s="39" t="s">
        <v>228</v>
      </c>
      <c r="K9" s="31">
        <v>1</v>
      </c>
      <c r="L9" s="20">
        <v>0.32500000000000001</v>
      </c>
      <c r="M9" s="20">
        <v>0.24</v>
      </c>
      <c r="N9" s="20">
        <v>0.21</v>
      </c>
      <c r="O9" s="20">
        <v>0.22500000000000001</v>
      </c>
      <c r="P9" s="11" t="s">
        <v>204</v>
      </c>
      <c r="Q9" s="37"/>
      <c r="R9" s="27">
        <v>0.32</v>
      </c>
      <c r="S9" s="27">
        <v>0.24129999999999999</v>
      </c>
      <c r="T9" s="27">
        <v>0.21</v>
      </c>
      <c r="U9" s="26">
        <v>0.22869999999999999</v>
      </c>
      <c r="V9" s="59">
        <f t="shared" ref="V9:V72" si="2">SUM(R9:U9)</f>
        <v>1</v>
      </c>
      <c r="W9" s="60">
        <f t="shared" ref="W9:W72" si="3">IFERROR(IF(I9="Demanda",V9/Q9,IF(I9="Constante",V9/(K9*4),V9/K9)),0)</f>
        <v>1</v>
      </c>
      <c r="X9" s="61">
        <f t="shared" si="0"/>
        <v>0.03</v>
      </c>
      <c r="Y9" s="82" t="s">
        <v>458</v>
      </c>
      <c r="Z9" s="23" t="s">
        <v>308</v>
      </c>
      <c r="AA9" s="23" t="s">
        <v>459</v>
      </c>
      <c r="AB9" s="42"/>
      <c r="AC9" s="12"/>
      <c r="AD9" s="12"/>
    </row>
    <row r="10" spans="1:33" s="3" customFormat="1" ht="39.75" customHeight="1" x14ac:dyDescent="0.25">
      <c r="A10" s="108"/>
      <c r="B10" s="111"/>
      <c r="C10" s="111"/>
      <c r="D10" s="111"/>
      <c r="E10" s="111"/>
      <c r="F10" s="10" t="s">
        <v>86</v>
      </c>
      <c r="G10" s="86">
        <v>0.04</v>
      </c>
      <c r="H10" s="87">
        <f t="shared" si="1"/>
        <v>0.03</v>
      </c>
      <c r="I10" s="9" t="s">
        <v>195</v>
      </c>
      <c r="J10" s="39" t="s">
        <v>228</v>
      </c>
      <c r="K10" s="31">
        <v>1</v>
      </c>
      <c r="L10" s="24">
        <v>0.05</v>
      </c>
      <c r="M10" s="24">
        <v>0.45</v>
      </c>
      <c r="N10" s="24">
        <v>0.25</v>
      </c>
      <c r="O10" s="24">
        <v>0.25</v>
      </c>
      <c r="P10" s="11" t="s">
        <v>204</v>
      </c>
      <c r="Q10" s="37"/>
      <c r="R10" s="27">
        <v>0.04</v>
      </c>
      <c r="S10" s="27">
        <v>0.52</v>
      </c>
      <c r="T10" s="27">
        <v>0.1875</v>
      </c>
      <c r="U10" s="52">
        <v>0.2525</v>
      </c>
      <c r="V10" s="59">
        <f t="shared" si="2"/>
        <v>1</v>
      </c>
      <c r="W10" s="60">
        <f t="shared" si="3"/>
        <v>1</v>
      </c>
      <c r="X10" s="61">
        <f t="shared" si="0"/>
        <v>0.03</v>
      </c>
      <c r="Y10" s="82" t="s">
        <v>458</v>
      </c>
      <c r="Z10" s="23" t="s">
        <v>309</v>
      </c>
      <c r="AA10" s="23" t="s">
        <v>459</v>
      </c>
      <c r="AB10" s="42"/>
    </row>
    <row r="11" spans="1:33" s="3" customFormat="1" ht="85.5" customHeight="1" x14ac:dyDescent="0.25">
      <c r="A11" s="108"/>
      <c r="B11" s="111"/>
      <c r="C11" s="111"/>
      <c r="D11" s="112"/>
      <c r="E11" s="112"/>
      <c r="F11" s="10" t="s">
        <v>87</v>
      </c>
      <c r="G11" s="86">
        <v>0.04</v>
      </c>
      <c r="H11" s="87">
        <f t="shared" si="1"/>
        <v>0.03</v>
      </c>
      <c r="I11" s="9" t="s">
        <v>195</v>
      </c>
      <c r="J11" s="39" t="s">
        <v>228</v>
      </c>
      <c r="K11" s="31">
        <v>1</v>
      </c>
      <c r="L11" s="20">
        <v>0.18890000000000001</v>
      </c>
      <c r="M11" s="20">
        <v>0.35</v>
      </c>
      <c r="N11" s="20">
        <v>0.25</v>
      </c>
      <c r="O11" s="20">
        <v>0.21110000000000001</v>
      </c>
      <c r="P11" s="11" t="s">
        <v>205</v>
      </c>
      <c r="Q11" s="37"/>
      <c r="R11" s="27">
        <v>0.17730000000000001</v>
      </c>
      <c r="S11" s="27">
        <v>0.3624</v>
      </c>
      <c r="T11" s="27">
        <v>0.2389</v>
      </c>
      <c r="U11" s="52">
        <v>0.15</v>
      </c>
      <c r="V11" s="59">
        <f t="shared" si="2"/>
        <v>0.92860000000000009</v>
      </c>
      <c r="W11" s="60">
        <f t="shared" si="3"/>
        <v>0.92860000000000009</v>
      </c>
      <c r="X11" s="61">
        <f t="shared" si="0"/>
        <v>2.7858000000000001E-2</v>
      </c>
      <c r="Y11" s="82" t="s">
        <v>458</v>
      </c>
      <c r="Z11" s="23" t="s">
        <v>461</v>
      </c>
      <c r="AA11" s="23" t="s">
        <v>310</v>
      </c>
      <c r="AB11" s="42"/>
    </row>
    <row r="12" spans="1:33" s="3" customFormat="1" ht="27.75" customHeight="1" x14ac:dyDescent="0.25">
      <c r="A12" s="109"/>
      <c r="B12" s="112"/>
      <c r="C12" s="112"/>
      <c r="D12" s="16" t="s">
        <v>64</v>
      </c>
      <c r="E12" s="16" t="s">
        <v>73</v>
      </c>
      <c r="F12" s="10" t="s">
        <v>88</v>
      </c>
      <c r="G12" s="86">
        <v>0.1</v>
      </c>
      <c r="H12" s="87">
        <f t="shared" si="1"/>
        <v>7.5000000000000011E-2</v>
      </c>
      <c r="I12" s="9" t="s">
        <v>195</v>
      </c>
      <c r="J12" s="39" t="s">
        <v>228</v>
      </c>
      <c r="K12" s="31">
        <v>0.3</v>
      </c>
      <c r="L12" s="20">
        <v>3.15E-2</v>
      </c>
      <c r="M12" s="20">
        <v>0.14560000000000001</v>
      </c>
      <c r="N12" s="20">
        <v>8.9899999999999994E-2</v>
      </c>
      <c r="O12" s="20">
        <v>3.3000000000000002E-2</v>
      </c>
      <c r="P12" s="11" t="s">
        <v>203</v>
      </c>
      <c r="Q12" s="37"/>
      <c r="R12" s="27">
        <v>3.15E-2</v>
      </c>
      <c r="S12" s="27">
        <v>0.14560000000000001</v>
      </c>
      <c r="T12" s="27">
        <v>8.9899999999999994E-2</v>
      </c>
      <c r="U12" s="52">
        <v>3.3000000000000002E-2</v>
      </c>
      <c r="V12" s="59">
        <f t="shared" si="2"/>
        <v>0.30000000000000004</v>
      </c>
      <c r="W12" s="60">
        <f t="shared" si="3"/>
        <v>1.0000000000000002</v>
      </c>
      <c r="X12" s="61">
        <f t="shared" si="0"/>
        <v>7.5000000000000025E-2</v>
      </c>
      <c r="Y12" s="82" t="s">
        <v>458</v>
      </c>
      <c r="Z12" s="23" t="s">
        <v>457</v>
      </c>
      <c r="AA12" s="23" t="s">
        <v>459</v>
      </c>
      <c r="AB12" s="42"/>
    </row>
    <row r="13" spans="1:33" s="3" customFormat="1" ht="60.75" customHeight="1" x14ac:dyDescent="0.25">
      <c r="A13" s="107">
        <f>IFERROR(IF(B13="","",1+A8),1)</f>
        <v>2</v>
      </c>
      <c r="B13" s="110" t="s">
        <v>47</v>
      </c>
      <c r="C13" s="110" t="s">
        <v>51</v>
      </c>
      <c r="D13" s="110" t="s">
        <v>65</v>
      </c>
      <c r="E13" s="110" t="s">
        <v>170</v>
      </c>
      <c r="F13" s="10" t="s">
        <v>89</v>
      </c>
      <c r="G13" s="86">
        <v>0.03</v>
      </c>
      <c r="H13" s="87">
        <f t="shared" si="1"/>
        <v>2.2499999999999999E-2</v>
      </c>
      <c r="I13" s="9" t="s">
        <v>195</v>
      </c>
      <c r="J13" s="39" t="s">
        <v>228</v>
      </c>
      <c r="K13" s="31">
        <v>1</v>
      </c>
      <c r="L13" s="20">
        <v>0.18179999999999999</v>
      </c>
      <c r="M13" s="20">
        <v>0.2727</v>
      </c>
      <c r="N13" s="20">
        <v>0.2727</v>
      </c>
      <c r="O13" s="20">
        <v>0.27279999999999999</v>
      </c>
      <c r="P13" s="11" t="s">
        <v>206</v>
      </c>
      <c r="Q13" s="37"/>
      <c r="R13" s="27">
        <v>0.18179999999999999</v>
      </c>
      <c r="S13" s="27">
        <v>0.2727</v>
      </c>
      <c r="T13" s="27">
        <v>0.26090000000000002</v>
      </c>
      <c r="U13" s="52">
        <v>0.2646</v>
      </c>
      <c r="V13" s="59">
        <f t="shared" si="2"/>
        <v>0.98</v>
      </c>
      <c r="W13" s="60">
        <f t="shared" si="3"/>
        <v>0.98</v>
      </c>
      <c r="X13" s="61">
        <f t="shared" si="0"/>
        <v>2.205E-2</v>
      </c>
      <c r="Y13" s="82" t="s">
        <v>458</v>
      </c>
      <c r="Z13" s="23" t="s">
        <v>311</v>
      </c>
      <c r="AA13" s="23" t="s">
        <v>312</v>
      </c>
      <c r="AB13" s="42"/>
    </row>
    <row r="14" spans="1:33" s="3" customFormat="1" ht="51" customHeight="1" x14ac:dyDescent="0.25">
      <c r="A14" s="108"/>
      <c r="B14" s="111"/>
      <c r="C14" s="111"/>
      <c r="D14" s="111"/>
      <c r="E14" s="111"/>
      <c r="F14" s="10" t="s">
        <v>90</v>
      </c>
      <c r="G14" s="86">
        <v>0.03</v>
      </c>
      <c r="H14" s="87">
        <f t="shared" si="1"/>
        <v>2.2499999999999999E-2</v>
      </c>
      <c r="I14" s="9" t="s">
        <v>195</v>
      </c>
      <c r="J14" s="39" t="s">
        <v>228</v>
      </c>
      <c r="K14" s="31">
        <v>1</v>
      </c>
      <c r="L14" s="20">
        <v>0.16</v>
      </c>
      <c r="M14" s="20">
        <v>0.34</v>
      </c>
      <c r="N14" s="20">
        <v>0.25</v>
      </c>
      <c r="O14" s="20">
        <v>0.25</v>
      </c>
      <c r="P14" s="11" t="s">
        <v>207</v>
      </c>
      <c r="Q14" s="37"/>
      <c r="R14" s="27">
        <v>0.16</v>
      </c>
      <c r="S14" s="27">
        <v>0.34</v>
      </c>
      <c r="T14" s="27">
        <v>0.35</v>
      </c>
      <c r="U14" s="52">
        <v>0.15</v>
      </c>
      <c r="V14" s="59">
        <f t="shared" si="2"/>
        <v>1</v>
      </c>
      <c r="W14" s="60">
        <f t="shared" si="3"/>
        <v>1</v>
      </c>
      <c r="X14" s="61">
        <f t="shared" si="0"/>
        <v>2.2499999999999999E-2</v>
      </c>
      <c r="Y14" s="82" t="s">
        <v>458</v>
      </c>
      <c r="Z14" s="23" t="s">
        <v>313</v>
      </c>
      <c r="AA14" s="23" t="s">
        <v>459</v>
      </c>
      <c r="AB14" s="42"/>
    </row>
    <row r="15" spans="1:33" s="3" customFormat="1" ht="25.5" customHeight="1" x14ac:dyDescent="0.25">
      <c r="A15" s="108"/>
      <c r="B15" s="111"/>
      <c r="C15" s="111"/>
      <c r="D15" s="111"/>
      <c r="E15" s="111"/>
      <c r="F15" s="10" t="s">
        <v>91</v>
      </c>
      <c r="G15" s="86">
        <v>0.03</v>
      </c>
      <c r="H15" s="87">
        <f t="shared" si="1"/>
        <v>2.2499999999999999E-2</v>
      </c>
      <c r="I15" s="9" t="s">
        <v>195</v>
      </c>
      <c r="J15" s="39" t="s">
        <v>228</v>
      </c>
      <c r="K15" s="31">
        <v>1</v>
      </c>
      <c r="L15" s="20">
        <v>0.15</v>
      </c>
      <c r="M15" s="20">
        <v>0.3</v>
      </c>
      <c r="N15" s="20">
        <v>0.3</v>
      </c>
      <c r="O15" s="20">
        <v>0.25</v>
      </c>
      <c r="P15" s="11" t="s">
        <v>207</v>
      </c>
      <c r="Q15" s="37"/>
      <c r="R15" s="27">
        <v>0.15</v>
      </c>
      <c r="S15" s="27">
        <v>0.3</v>
      </c>
      <c r="T15" s="27">
        <v>0.4</v>
      </c>
      <c r="U15" s="52">
        <v>0.15</v>
      </c>
      <c r="V15" s="59">
        <f t="shared" si="2"/>
        <v>1</v>
      </c>
      <c r="W15" s="60">
        <f t="shared" si="3"/>
        <v>1</v>
      </c>
      <c r="X15" s="61">
        <f t="shared" si="0"/>
        <v>2.2499999999999999E-2</v>
      </c>
      <c r="Y15" s="82" t="s">
        <v>458</v>
      </c>
      <c r="Z15" s="23" t="s">
        <v>314</v>
      </c>
      <c r="AA15" s="23" t="s">
        <v>459</v>
      </c>
      <c r="AB15" s="42"/>
    </row>
    <row r="16" spans="1:33" s="3" customFormat="1" ht="26.25" customHeight="1" x14ac:dyDescent="0.25">
      <c r="A16" s="108"/>
      <c r="B16" s="111"/>
      <c r="C16" s="111"/>
      <c r="D16" s="111"/>
      <c r="E16" s="111"/>
      <c r="F16" s="10" t="s">
        <v>92</v>
      </c>
      <c r="G16" s="86">
        <v>0.03</v>
      </c>
      <c r="H16" s="87">
        <f t="shared" si="1"/>
        <v>2.2499999999999999E-2</v>
      </c>
      <c r="I16" s="9" t="s">
        <v>195</v>
      </c>
      <c r="J16" s="39" t="s">
        <v>228</v>
      </c>
      <c r="K16" s="31">
        <v>1</v>
      </c>
      <c r="L16" s="20">
        <v>0.15</v>
      </c>
      <c r="M16" s="20">
        <v>0.3</v>
      </c>
      <c r="N16" s="20">
        <v>0.25</v>
      </c>
      <c r="O16" s="20">
        <v>0.3</v>
      </c>
      <c r="P16" s="11" t="s">
        <v>207</v>
      </c>
      <c r="Q16" s="37"/>
      <c r="R16" s="27">
        <v>0.15</v>
      </c>
      <c r="S16" s="27">
        <v>0.3</v>
      </c>
      <c r="T16" s="27">
        <v>0.4</v>
      </c>
      <c r="U16" s="52">
        <v>0.15</v>
      </c>
      <c r="V16" s="59">
        <f t="shared" si="2"/>
        <v>1</v>
      </c>
      <c r="W16" s="60">
        <f t="shared" si="3"/>
        <v>1</v>
      </c>
      <c r="X16" s="61">
        <f t="shared" si="0"/>
        <v>2.2499999999999999E-2</v>
      </c>
      <c r="Y16" s="82" t="s">
        <v>458</v>
      </c>
      <c r="Z16" s="23" t="s">
        <v>462</v>
      </c>
      <c r="AA16" s="23" t="s">
        <v>459</v>
      </c>
      <c r="AB16" s="42"/>
    </row>
    <row r="17" spans="1:28" s="3" customFormat="1" ht="84.75" customHeight="1" x14ac:dyDescent="0.25">
      <c r="A17" s="108"/>
      <c r="B17" s="111"/>
      <c r="C17" s="111"/>
      <c r="D17" s="112"/>
      <c r="E17" s="112"/>
      <c r="F17" s="10" t="s">
        <v>93</v>
      </c>
      <c r="G17" s="86">
        <v>0.03</v>
      </c>
      <c r="H17" s="87">
        <f t="shared" si="1"/>
        <v>2.2499999999999999E-2</v>
      </c>
      <c r="I17" s="9" t="s">
        <v>195</v>
      </c>
      <c r="J17" s="43" t="s">
        <v>228</v>
      </c>
      <c r="K17" s="32">
        <v>0.6</v>
      </c>
      <c r="L17" s="20">
        <v>0.03</v>
      </c>
      <c r="M17" s="20">
        <v>0.21</v>
      </c>
      <c r="N17" s="20">
        <v>0.13</v>
      </c>
      <c r="O17" s="20">
        <v>0.23</v>
      </c>
      <c r="P17" s="11" t="s">
        <v>208</v>
      </c>
      <c r="Q17" s="37"/>
      <c r="R17" s="27">
        <v>0.03</v>
      </c>
      <c r="S17" s="27">
        <v>0.21</v>
      </c>
      <c r="T17" s="27">
        <v>0.13</v>
      </c>
      <c r="U17" s="52">
        <v>0.21</v>
      </c>
      <c r="V17" s="59">
        <f t="shared" si="2"/>
        <v>0.57999999999999996</v>
      </c>
      <c r="W17" s="60">
        <f t="shared" si="3"/>
        <v>0.96666666666666667</v>
      </c>
      <c r="X17" s="61">
        <f t="shared" si="0"/>
        <v>2.1749999999999999E-2</v>
      </c>
      <c r="Y17" s="82" t="s">
        <v>458</v>
      </c>
      <c r="Z17" s="23" t="s">
        <v>315</v>
      </c>
      <c r="AA17" s="23" t="s">
        <v>316</v>
      </c>
      <c r="AB17" s="42"/>
    </row>
    <row r="18" spans="1:28" ht="50.25" customHeight="1" x14ac:dyDescent="0.25">
      <c r="A18" s="109"/>
      <c r="B18" s="112"/>
      <c r="C18" s="112"/>
      <c r="D18" s="41" t="s">
        <v>66</v>
      </c>
      <c r="E18" s="41" t="s">
        <v>74</v>
      </c>
      <c r="F18" s="10" t="s">
        <v>94</v>
      </c>
      <c r="G18" s="88">
        <v>0.1</v>
      </c>
      <c r="H18" s="87">
        <f t="shared" si="1"/>
        <v>7.5000000000000011E-2</v>
      </c>
      <c r="I18" s="29" t="s">
        <v>195</v>
      </c>
      <c r="J18" s="43" t="s">
        <v>228</v>
      </c>
      <c r="K18" s="32">
        <v>0.3</v>
      </c>
      <c r="L18" s="20">
        <v>7.4999999999999997E-2</v>
      </c>
      <c r="M18" s="20">
        <v>7.4999999999999997E-2</v>
      </c>
      <c r="N18" s="20">
        <v>7.4999999999999997E-2</v>
      </c>
      <c r="O18" s="20">
        <v>7.4999999999999997E-2</v>
      </c>
      <c r="P18" s="40" t="s">
        <v>206</v>
      </c>
      <c r="Q18" s="37"/>
      <c r="R18" s="27">
        <v>7.4999999999999997E-2</v>
      </c>
      <c r="S18" s="27">
        <v>7.4999999999999997E-2</v>
      </c>
      <c r="T18" s="27">
        <v>7.4999999999999997E-2</v>
      </c>
      <c r="U18" s="52">
        <v>7.4999999999999997E-2</v>
      </c>
      <c r="V18" s="59">
        <f t="shared" si="2"/>
        <v>0.3</v>
      </c>
      <c r="W18" s="60">
        <f t="shared" si="3"/>
        <v>1</v>
      </c>
      <c r="X18" s="61">
        <f t="shared" si="0"/>
        <v>7.5000000000000011E-2</v>
      </c>
      <c r="Y18" s="82" t="s">
        <v>458</v>
      </c>
      <c r="Z18" s="23" t="s">
        <v>317</v>
      </c>
      <c r="AA18" s="23" t="s">
        <v>459</v>
      </c>
      <c r="AB18" s="42"/>
    </row>
    <row r="19" spans="1:28" ht="39.75" customHeight="1" x14ac:dyDescent="0.25">
      <c r="A19" s="107">
        <f>IFERROR(IF(B19="","",1+A13),1)</f>
        <v>3</v>
      </c>
      <c r="B19" s="110" t="s">
        <v>47</v>
      </c>
      <c r="C19" s="113" t="s">
        <v>52</v>
      </c>
      <c r="D19" s="110" t="s">
        <v>67</v>
      </c>
      <c r="E19" s="107" t="s">
        <v>75</v>
      </c>
      <c r="F19" s="10" t="s">
        <v>142</v>
      </c>
      <c r="G19" s="88">
        <v>0.05</v>
      </c>
      <c r="H19" s="87">
        <f t="shared" si="1"/>
        <v>3.7500000000000006E-2</v>
      </c>
      <c r="I19" s="29" t="s">
        <v>195</v>
      </c>
      <c r="J19" s="39" t="s">
        <v>228</v>
      </c>
      <c r="K19" s="32">
        <v>1</v>
      </c>
      <c r="L19" s="20">
        <v>0.18</v>
      </c>
      <c r="M19" s="20">
        <v>0.35</v>
      </c>
      <c r="N19" s="20">
        <v>0.23</v>
      </c>
      <c r="O19" s="20">
        <v>0.24</v>
      </c>
      <c r="P19" s="18" t="s">
        <v>209</v>
      </c>
      <c r="Q19" s="37"/>
      <c r="R19" s="27">
        <v>0.18</v>
      </c>
      <c r="S19" s="27">
        <v>0.35</v>
      </c>
      <c r="T19" s="27">
        <v>0.3</v>
      </c>
      <c r="U19" s="52">
        <v>0.17</v>
      </c>
      <c r="V19" s="59">
        <f t="shared" si="2"/>
        <v>1</v>
      </c>
      <c r="W19" s="60">
        <f t="shared" si="3"/>
        <v>1</v>
      </c>
      <c r="X19" s="61">
        <f t="shared" si="0"/>
        <v>3.7500000000000006E-2</v>
      </c>
      <c r="Y19" s="82" t="s">
        <v>458</v>
      </c>
      <c r="Z19" s="23" t="s">
        <v>318</v>
      </c>
      <c r="AA19" s="23" t="s">
        <v>459</v>
      </c>
      <c r="AB19" s="42"/>
    </row>
    <row r="20" spans="1:28" ht="27" customHeight="1" x14ac:dyDescent="0.25">
      <c r="A20" s="108"/>
      <c r="B20" s="111"/>
      <c r="C20" s="114"/>
      <c r="D20" s="111"/>
      <c r="E20" s="108"/>
      <c r="F20" s="10" t="s">
        <v>174</v>
      </c>
      <c r="G20" s="88">
        <v>0.05</v>
      </c>
      <c r="H20" s="87">
        <f t="shared" si="1"/>
        <v>3.7500000000000006E-2</v>
      </c>
      <c r="I20" s="29" t="s">
        <v>195</v>
      </c>
      <c r="J20" s="39" t="s">
        <v>228</v>
      </c>
      <c r="K20" s="32">
        <v>1</v>
      </c>
      <c r="L20" s="20">
        <v>0.1</v>
      </c>
      <c r="M20" s="20">
        <v>0.3</v>
      </c>
      <c r="N20" s="20">
        <v>0.3</v>
      </c>
      <c r="O20" s="20">
        <v>0.3</v>
      </c>
      <c r="P20" s="18" t="s">
        <v>210</v>
      </c>
      <c r="Q20" s="37"/>
      <c r="R20" s="27">
        <v>0.1</v>
      </c>
      <c r="S20" s="27">
        <v>0.3</v>
      </c>
      <c r="T20" s="27">
        <v>0.43</v>
      </c>
      <c r="U20" s="52">
        <v>0.17</v>
      </c>
      <c r="V20" s="59">
        <f t="shared" si="2"/>
        <v>1</v>
      </c>
      <c r="W20" s="60">
        <f t="shared" si="3"/>
        <v>1</v>
      </c>
      <c r="X20" s="61">
        <f t="shared" si="0"/>
        <v>3.7500000000000006E-2</v>
      </c>
      <c r="Y20" s="82" t="s">
        <v>458</v>
      </c>
      <c r="Z20" s="23" t="s">
        <v>319</v>
      </c>
      <c r="AA20" s="23" t="s">
        <v>459</v>
      </c>
      <c r="AB20" s="42"/>
    </row>
    <row r="21" spans="1:28" ht="37.5" customHeight="1" x14ac:dyDescent="0.25">
      <c r="A21" s="108"/>
      <c r="B21" s="111"/>
      <c r="C21" s="114"/>
      <c r="D21" s="112"/>
      <c r="E21" s="109"/>
      <c r="F21" s="10" t="s">
        <v>96</v>
      </c>
      <c r="G21" s="88">
        <v>0.05</v>
      </c>
      <c r="H21" s="87">
        <f t="shared" si="1"/>
        <v>3.7500000000000006E-2</v>
      </c>
      <c r="I21" s="29" t="s">
        <v>195</v>
      </c>
      <c r="J21" s="39" t="s">
        <v>228</v>
      </c>
      <c r="K21" s="32">
        <v>1</v>
      </c>
      <c r="L21" s="20">
        <v>0.22</v>
      </c>
      <c r="M21" s="20">
        <v>0.3</v>
      </c>
      <c r="N21" s="20">
        <v>0.25</v>
      </c>
      <c r="O21" s="20">
        <v>0.23</v>
      </c>
      <c r="P21" s="18" t="s">
        <v>211</v>
      </c>
      <c r="Q21" s="37"/>
      <c r="R21" s="27">
        <v>0.22</v>
      </c>
      <c r="S21" s="27">
        <v>0.28999999999999998</v>
      </c>
      <c r="T21" s="27">
        <v>0.36</v>
      </c>
      <c r="U21" s="52">
        <v>0.13</v>
      </c>
      <c r="V21" s="59">
        <f t="shared" si="2"/>
        <v>1</v>
      </c>
      <c r="W21" s="60">
        <f t="shared" si="3"/>
        <v>1</v>
      </c>
      <c r="X21" s="61">
        <f t="shared" si="0"/>
        <v>3.7500000000000006E-2</v>
      </c>
      <c r="Y21" s="82" t="s">
        <v>458</v>
      </c>
      <c r="Z21" s="23" t="s">
        <v>320</v>
      </c>
      <c r="AA21" s="23" t="s">
        <v>459</v>
      </c>
      <c r="AB21" s="42"/>
    </row>
    <row r="22" spans="1:28" ht="63.75" customHeight="1" x14ac:dyDescent="0.25">
      <c r="A22" s="109"/>
      <c r="B22" s="112"/>
      <c r="C22" s="115"/>
      <c r="D22" s="16" t="s">
        <v>68</v>
      </c>
      <c r="E22" s="13" t="s">
        <v>76</v>
      </c>
      <c r="F22" s="10" t="s">
        <v>97</v>
      </c>
      <c r="G22" s="88">
        <v>0.1</v>
      </c>
      <c r="H22" s="87">
        <f t="shared" si="1"/>
        <v>7.5000000000000011E-2</v>
      </c>
      <c r="I22" s="29" t="s">
        <v>195</v>
      </c>
      <c r="J22" s="39" t="s">
        <v>228</v>
      </c>
      <c r="K22" s="32">
        <v>1</v>
      </c>
      <c r="L22" s="20">
        <v>0.21</v>
      </c>
      <c r="M22" s="20">
        <v>0.27</v>
      </c>
      <c r="N22" s="20">
        <v>0.25</v>
      </c>
      <c r="O22" s="20">
        <v>0.27</v>
      </c>
      <c r="P22" s="18" t="s">
        <v>211</v>
      </c>
      <c r="Q22" s="37"/>
      <c r="R22" s="27">
        <v>0.21</v>
      </c>
      <c r="S22" s="27">
        <v>0.27</v>
      </c>
      <c r="T22" s="27">
        <v>0.3</v>
      </c>
      <c r="U22" s="52">
        <v>0.22</v>
      </c>
      <c r="V22" s="59">
        <f t="shared" si="2"/>
        <v>1</v>
      </c>
      <c r="W22" s="60">
        <f t="shared" si="3"/>
        <v>1</v>
      </c>
      <c r="X22" s="61">
        <f t="shared" si="0"/>
        <v>7.5000000000000011E-2</v>
      </c>
      <c r="Y22" s="82" t="s">
        <v>458</v>
      </c>
      <c r="Z22" s="23" t="s">
        <v>463</v>
      </c>
      <c r="AA22" s="23" t="s">
        <v>459</v>
      </c>
      <c r="AB22" s="42"/>
    </row>
    <row r="23" spans="1:28" ht="165" customHeight="1" x14ac:dyDescent="0.25">
      <c r="A23" s="107">
        <f>IFERROR(IF(B23="","",1+A19),1)</f>
        <v>4</v>
      </c>
      <c r="B23" s="110" t="s">
        <v>47</v>
      </c>
      <c r="C23" s="113" t="s">
        <v>53</v>
      </c>
      <c r="D23" s="110" t="s">
        <v>69</v>
      </c>
      <c r="E23" s="113" t="s">
        <v>77</v>
      </c>
      <c r="F23" s="10" t="s">
        <v>98</v>
      </c>
      <c r="G23" s="88">
        <v>0.02</v>
      </c>
      <c r="H23" s="87">
        <f t="shared" si="1"/>
        <v>1.4999999999999999E-2</v>
      </c>
      <c r="I23" s="29" t="s">
        <v>195</v>
      </c>
      <c r="J23" s="39" t="s">
        <v>228</v>
      </c>
      <c r="K23" s="32">
        <v>1</v>
      </c>
      <c r="L23" s="20">
        <v>2.5000000000000001E-2</v>
      </c>
      <c r="M23" s="20">
        <v>0.39219999999999999</v>
      </c>
      <c r="N23" s="20">
        <v>0.34970000000000001</v>
      </c>
      <c r="O23" s="20">
        <v>0.2331</v>
      </c>
      <c r="P23" s="18" t="s">
        <v>212</v>
      </c>
      <c r="Q23" s="37"/>
      <c r="R23" s="27">
        <v>2.5000000000000001E-2</v>
      </c>
      <c r="S23" s="27">
        <v>0.39219999999999999</v>
      </c>
      <c r="T23" s="27">
        <v>0.34970000000000001</v>
      </c>
      <c r="U23" s="52">
        <v>0.1331</v>
      </c>
      <c r="V23" s="59">
        <f t="shared" si="2"/>
        <v>0.9</v>
      </c>
      <c r="W23" s="60">
        <f t="shared" si="3"/>
        <v>0.9</v>
      </c>
      <c r="X23" s="61">
        <f t="shared" si="0"/>
        <v>1.35E-2</v>
      </c>
      <c r="Y23" s="23" t="s">
        <v>321</v>
      </c>
      <c r="Z23" s="23" t="s">
        <v>460</v>
      </c>
      <c r="AA23" s="23" t="s">
        <v>464</v>
      </c>
      <c r="AB23" s="42"/>
    </row>
    <row r="24" spans="1:28" ht="71.25" customHeight="1" x14ac:dyDescent="0.25">
      <c r="A24" s="108"/>
      <c r="B24" s="111"/>
      <c r="C24" s="114"/>
      <c r="D24" s="111"/>
      <c r="E24" s="114"/>
      <c r="F24" s="10" t="s">
        <v>99</v>
      </c>
      <c r="G24" s="88">
        <v>0.02</v>
      </c>
      <c r="H24" s="87">
        <f t="shared" si="1"/>
        <v>1.4999999999999999E-2</v>
      </c>
      <c r="I24" s="29" t="s">
        <v>195</v>
      </c>
      <c r="J24" s="39" t="s">
        <v>228</v>
      </c>
      <c r="K24" s="32">
        <v>1</v>
      </c>
      <c r="L24" s="20">
        <v>0.03</v>
      </c>
      <c r="M24" s="20">
        <v>0.42770000000000002</v>
      </c>
      <c r="N24" s="20">
        <v>0.44590000000000002</v>
      </c>
      <c r="O24" s="20">
        <v>9.64E-2</v>
      </c>
      <c r="P24" s="18" t="s">
        <v>212</v>
      </c>
      <c r="Q24" s="37"/>
      <c r="R24" s="27">
        <v>0.03</v>
      </c>
      <c r="S24" s="27">
        <v>0.42770000000000002</v>
      </c>
      <c r="T24" s="27">
        <v>0.44590000000000002</v>
      </c>
      <c r="U24" s="52">
        <v>0.02</v>
      </c>
      <c r="V24" s="59">
        <f t="shared" si="2"/>
        <v>0.92359999999999998</v>
      </c>
      <c r="W24" s="60">
        <f t="shared" si="3"/>
        <v>0.92359999999999998</v>
      </c>
      <c r="X24" s="61">
        <f t="shared" si="0"/>
        <v>1.3854E-2</v>
      </c>
      <c r="Y24" s="23" t="s">
        <v>261</v>
      </c>
      <c r="Z24" s="23" t="s">
        <v>465</v>
      </c>
      <c r="AA24" s="23" t="s">
        <v>322</v>
      </c>
      <c r="AB24" s="42"/>
    </row>
    <row r="25" spans="1:28" ht="88.5" customHeight="1" x14ac:dyDescent="0.25">
      <c r="A25" s="108"/>
      <c r="B25" s="111"/>
      <c r="C25" s="114"/>
      <c r="D25" s="111"/>
      <c r="E25" s="114"/>
      <c r="F25" s="10" t="s">
        <v>100</v>
      </c>
      <c r="G25" s="88">
        <v>0.02</v>
      </c>
      <c r="H25" s="87">
        <f t="shared" si="1"/>
        <v>1.4999999999999999E-2</v>
      </c>
      <c r="I25" s="29" t="s">
        <v>195</v>
      </c>
      <c r="J25" s="39" t="s">
        <v>228</v>
      </c>
      <c r="K25" s="32">
        <v>1</v>
      </c>
      <c r="L25" s="20">
        <v>0.17549999999999999</v>
      </c>
      <c r="M25" s="20">
        <v>0.36449999999999999</v>
      </c>
      <c r="N25" s="20">
        <v>0.24</v>
      </c>
      <c r="O25" s="20">
        <v>0.22</v>
      </c>
      <c r="P25" s="18" t="s">
        <v>213</v>
      </c>
      <c r="Q25" s="37"/>
      <c r="R25" s="27">
        <v>0.17549999999999999</v>
      </c>
      <c r="S25" s="27">
        <v>0.36559999999999998</v>
      </c>
      <c r="T25" s="27">
        <v>0.24</v>
      </c>
      <c r="U25" s="52">
        <v>0.21890000000000001</v>
      </c>
      <c r="V25" s="59">
        <f t="shared" si="2"/>
        <v>0.99999999999999989</v>
      </c>
      <c r="W25" s="60">
        <f t="shared" si="3"/>
        <v>0.99999999999999989</v>
      </c>
      <c r="X25" s="61">
        <f t="shared" si="0"/>
        <v>1.4999999999999998E-2</v>
      </c>
      <c r="Y25" s="23" t="s">
        <v>262</v>
      </c>
      <c r="Z25" s="23" t="s">
        <v>466</v>
      </c>
      <c r="AA25" s="23" t="s">
        <v>459</v>
      </c>
      <c r="AB25" s="42"/>
    </row>
    <row r="26" spans="1:28" ht="108" customHeight="1" x14ac:dyDescent="0.25">
      <c r="A26" s="108"/>
      <c r="B26" s="111"/>
      <c r="C26" s="114"/>
      <c r="D26" s="111"/>
      <c r="E26" s="114"/>
      <c r="F26" s="10" t="s">
        <v>101</v>
      </c>
      <c r="G26" s="88">
        <v>0.02</v>
      </c>
      <c r="H26" s="87">
        <f t="shared" si="1"/>
        <v>1.4999999999999999E-2</v>
      </c>
      <c r="I26" s="29" t="s">
        <v>195</v>
      </c>
      <c r="J26" s="39" t="s">
        <v>228</v>
      </c>
      <c r="K26" s="32">
        <v>1</v>
      </c>
      <c r="L26" s="20">
        <v>0</v>
      </c>
      <c r="M26" s="20">
        <v>0.26</v>
      </c>
      <c r="N26" s="20">
        <v>0.3</v>
      </c>
      <c r="O26" s="20">
        <v>0.44</v>
      </c>
      <c r="P26" s="18" t="s">
        <v>214</v>
      </c>
      <c r="Q26" s="37"/>
      <c r="R26" s="27">
        <v>0</v>
      </c>
      <c r="S26" s="27">
        <v>0.26</v>
      </c>
      <c r="T26" s="27">
        <v>0.3</v>
      </c>
      <c r="U26" s="52">
        <v>0.34</v>
      </c>
      <c r="V26" s="59">
        <f t="shared" si="2"/>
        <v>0.90000000000000013</v>
      </c>
      <c r="W26" s="60">
        <f t="shared" si="3"/>
        <v>0.90000000000000013</v>
      </c>
      <c r="X26" s="61">
        <f t="shared" si="0"/>
        <v>1.3500000000000002E-2</v>
      </c>
      <c r="Y26" s="23" t="s">
        <v>323</v>
      </c>
      <c r="Z26" s="23" t="s">
        <v>324</v>
      </c>
      <c r="AA26" s="23" t="s">
        <v>263</v>
      </c>
      <c r="AB26" s="42"/>
    </row>
    <row r="27" spans="1:28" ht="22.5" x14ac:dyDescent="0.25">
      <c r="A27" s="109"/>
      <c r="B27" s="112"/>
      <c r="C27" s="115"/>
      <c r="D27" s="112"/>
      <c r="E27" s="115"/>
      <c r="F27" s="10" t="s">
        <v>102</v>
      </c>
      <c r="G27" s="88">
        <v>0.02</v>
      </c>
      <c r="H27" s="87">
        <f t="shared" si="1"/>
        <v>1.4999999999999999E-2</v>
      </c>
      <c r="I27" s="29" t="s">
        <v>194</v>
      </c>
      <c r="J27" s="23" t="s">
        <v>227</v>
      </c>
      <c r="K27" s="33">
        <v>1</v>
      </c>
      <c r="L27" s="35">
        <v>1</v>
      </c>
      <c r="M27" s="35">
        <v>1</v>
      </c>
      <c r="N27" s="35">
        <v>1</v>
      </c>
      <c r="O27" s="35">
        <v>1</v>
      </c>
      <c r="P27" s="18" t="s">
        <v>215</v>
      </c>
      <c r="Q27" s="34">
        <v>591</v>
      </c>
      <c r="R27" s="30">
        <v>147</v>
      </c>
      <c r="S27" s="30">
        <v>133</v>
      </c>
      <c r="T27" s="30">
        <v>218</v>
      </c>
      <c r="U27" s="34">
        <v>93</v>
      </c>
      <c r="V27" s="62">
        <f t="shared" si="2"/>
        <v>591</v>
      </c>
      <c r="W27" s="60">
        <f t="shared" si="3"/>
        <v>1</v>
      </c>
      <c r="X27" s="61">
        <f t="shared" si="0"/>
        <v>1.4999999999999999E-2</v>
      </c>
      <c r="Y27" s="23" t="s">
        <v>264</v>
      </c>
      <c r="Z27" s="23" t="s">
        <v>325</v>
      </c>
      <c r="AA27" s="23" t="s">
        <v>459</v>
      </c>
      <c r="AB27" s="42"/>
    </row>
    <row r="28" spans="1:28" ht="63" customHeight="1" x14ac:dyDescent="0.25">
      <c r="A28" s="13">
        <f>IFERROR(IF(B28="","",1+A23),1)</f>
        <v>5</v>
      </c>
      <c r="B28" s="49" t="s">
        <v>47</v>
      </c>
      <c r="C28" s="50" t="s">
        <v>156</v>
      </c>
      <c r="D28" s="49" t="s">
        <v>164</v>
      </c>
      <c r="E28" s="50"/>
      <c r="F28" s="10" t="s">
        <v>103</v>
      </c>
      <c r="G28" s="88">
        <v>0.05</v>
      </c>
      <c r="H28" s="87">
        <f t="shared" si="1"/>
        <v>3.7500000000000006E-2</v>
      </c>
      <c r="I28" s="29" t="s">
        <v>194</v>
      </c>
      <c r="J28" s="23" t="s">
        <v>226</v>
      </c>
      <c r="K28" s="33">
        <v>1</v>
      </c>
      <c r="L28" s="35">
        <v>1</v>
      </c>
      <c r="M28" s="35">
        <v>1</v>
      </c>
      <c r="N28" s="35">
        <v>1</v>
      </c>
      <c r="O28" s="35">
        <v>1</v>
      </c>
      <c r="P28" s="18" t="s">
        <v>156</v>
      </c>
      <c r="Q28" s="34">
        <v>28785</v>
      </c>
      <c r="R28" s="30">
        <v>1042</v>
      </c>
      <c r="S28" s="30">
        <v>20285</v>
      </c>
      <c r="T28" s="30">
        <v>3815</v>
      </c>
      <c r="U28" s="34">
        <v>3643</v>
      </c>
      <c r="V28" s="62">
        <f t="shared" si="2"/>
        <v>28785</v>
      </c>
      <c r="W28" s="60">
        <f t="shared" si="3"/>
        <v>1</v>
      </c>
      <c r="X28" s="61">
        <f t="shared" si="0"/>
        <v>3.7500000000000006E-2</v>
      </c>
      <c r="Y28" s="23" t="s">
        <v>326</v>
      </c>
      <c r="Z28" s="23" t="s">
        <v>327</v>
      </c>
      <c r="AA28" s="23" t="s">
        <v>328</v>
      </c>
      <c r="AB28" s="42"/>
    </row>
    <row r="29" spans="1:28" ht="38.25" customHeight="1" x14ac:dyDescent="0.25">
      <c r="A29" s="107">
        <f t="shared" ref="A29" si="4">IFERROR(IF(B29="","",1+A28),1)</f>
        <v>6</v>
      </c>
      <c r="B29" s="110" t="s">
        <v>47</v>
      </c>
      <c r="C29" s="107" t="s">
        <v>156</v>
      </c>
      <c r="D29" s="110" t="s">
        <v>70</v>
      </c>
      <c r="E29" s="113" t="s">
        <v>13</v>
      </c>
      <c r="F29" s="10" t="s">
        <v>107</v>
      </c>
      <c r="G29" s="88">
        <v>0.05</v>
      </c>
      <c r="H29" s="87">
        <f t="shared" si="1"/>
        <v>3.7500000000000006E-2</v>
      </c>
      <c r="I29" s="29" t="s">
        <v>195</v>
      </c>
      <c r="J29" s="23" t="s">
        <v>216</v>
      </c>
      <c r="K29" s="34">
        <v>6</v>
      </c>
      <c r="L29" s="35">
        <v>1</v>
      </c>
      <c r="M29" s="35">
        <v>3</v>
      </c>
      <c r="N29" s="35">
        <v>1</v>
      </c>
      <c r="O29" s="35">
        <v>1</v>
      </c>
      <c r="P29" s="18" t="s">
        <v>156</v>
      </c>
      <c r="Q29" s="37"/>
      <c r="R29" s="29">
        <v>1</v>
      </c>
      <c r="S29" s="29">
        <v>3</v>
      </c>
      <c r="T29" s="29">
        <v>1</v>
      </c>
      <c r="U29" s="37">
        <v>1</v>
      </c>
      <c r="V29" s="63">
        <f t="shared" si="2"/>
        <v>6</v>
      </c>
      <c r="W29" s="60">
        <f t="shared" si="3"/>
        <v>1</v>
      </c>
      <c r="X29" s="61">
        <f t="shared" si="0"/>
        <v>3.7500000000000006E-2</v>
      </c>
      <c r="Y29" s="23" t="s">
        <v>291</v>
      </c>
      <c r="Z29" s="23" t="s">
        <v>329</v>
      </c>
      <c r="AA29" s="23" t="s">
        <v>459</v>
      </c>
      <c r="AB29" s="42"/>
    </row>
    <row r="30" spans="1:28" ht="27" customHeight="1" x14ac:dyDescent="0.25">
      <c r="A30" s="109"/>
      <c r="B30" s="112"/>
      <c r="C30" s="109"/>
      <c r="D30" s="112"/>
      <c r="E30" s="115"/>
      <c r="F30" s="10" t="s">
        <v>154</v>
      </c>
      <c r="G30" s="88">
        <v>0.05</v>
      </c>
      <c r="H30" s="87">
        <f t="shared" si="1"/>
        <v>3.7500000000000006E-2</v>
      </c>
      <c r="I30" s="29" t="s">
        <v>195</v>
      </c>
      <c r="J30" s="23" t="s">
        <v>225</v>
      </c>
      <c r="K30" s="33">
        <v>0.9</v>
      </c>
      <c r="L30" s="21">
        <v>0.22500000000000001</v>
      </c>
      <c r="M30" s="21">
        <v>0.22500000000000001</v>
      </c>
      <c r="N30" s="21">
        <v>0.22500000000000001</v>
      </c>
      <c r="O30" s="21">
        <v>0.22500000000000001</v>
      </c>
      <c r="P30" s="18" t="s">
        <v>156</v>
      </c>
      <c r="Q30" s="37"/>
      <c r="R30" s="27">
        <v>0.22500000000000001</v>
      </c>
      <c r="S30" s="27">
        <v>0.22500000000000001</v>
      </c>
      <c r="T30" s="27">
        <v>0.22500000000000001</v>
      </c>
      <c r="U30" s="52">
        <v>0.22500000000000001</v>
      </c>
      <c r="V30" s="59">
        <f t="shared" si="2"/>
        <v>0.9</v>
      </c>
      <c r="W30" s="60">
        <f t="shared" si="3"/>
        <v>1</v>
      </c>
      <c r="X30" s="61">
        <f t="shared" si="0"/>
        <v>3.7500000000000006E-2</v>
      </c>
      <c r="Y30" s="23" t="s">
        <v>330</v>
      </c>
      <c r="Z30" s="23" t="s">
        <v>467</v>
      </c>
      <c r="AA30" s="23" t="s">
        <v>459</v>
      </c>
      <c r="AB30" s="42"/>
    </row>
    <row r="31" spans="1:28" ht="27" customHeight="1" x14ac:dyDescent="0.25">
      <c r="A31" s="107">
        <f>IFERROR(IF(B31="","",1+A29),1)</f>
        <v>7</v>
      </c>
      <c r="B31" s="107" t="s">
        <v>48</v>
      </c>
      <c r="C31" s="116" t="s">
        <v>54</v>
      </c>
      <c r="D31" s="110" t="s">
        <v>70</v>
      </c>
      <c r="E31" s="113" t="s">
        <v>13</v>
      </c>
      <c r="F31" s="10" t="s">
        <v>265</v>
      </c>
      <c r="G31" s="21">
        <v>0.05</v>
      </c>
      <c r="H31" s="59">
        <f>G31*0.1</f>
        <v>5.000000000000001E-3</v>
      </c>
      <c r="I31" s="29" t="s">
        <v>194</v>
      </c>
      <c r="J31" s="23" t="s">
        <v>266</v>
      </c>
      <c r="K31" s="33">
        <v>1</v>
      </c>
      <c r="L31" s="35">
        <v>1</v>
      </c>
      <c r="M31" s="35">
        <v>1</v>
      </c>
      <c r="N31" s="35">
        <v>1</v>
      </c>
      <c r="O31" s="35">
        <v>1</v>
      </c>
      <c r="P31" s="18" t="s">
        <v>231</v>
      </c>
      <c r="Q31" s="37">
        <v>32</v>
      </c>
      <c r="R31" s="28">
        <v>16</v>
      </c>
      <c r="S31" s="28">
        <v>0</v>
      </c>
      <c r="T31" s="28">
        <v>0</v>
      </c>
      <c r="U31" s="57">
        <v>16</v>
      </c>
      <c r="V31" s="63">
        <f t="shared" si="2"/>
        <v>32</v>
      </c>
      <c r="W31" s="60">
        <f t="shared" si="3"/>
        <v>1</v>
      </c>
      <c r="X31" s="61">
        <f t="shared" si="0"/>
        <v>5.000000000000001E-3</v>
      </c>
      <c r="Y31" s="23" t="s">
        <v>331</v>
      </c>
      <c r="Z31" s="23" t="s">
        <v>332</v>
      </c>
      <c r="AA31" s="23" t="s">
        <v>333</v>
      </c>
      <c r="AB31" s="42"/>
    </row>
    <row r="32" spans="1:28" ht="22.5" x14ac:dyDescent="0.25">
      <c r="A32" s="108"/>
      <c r="B32" s="108"/>
      <c r="C32" s="116"/>
      <c r="D32" s="111"/>
      <c r="E32" s="114"/>
      <c r="F32" s="10" t="s">
        <v>16</v>
      </c>
      <c r="G32" s="21">
        <v>7.0000000000000007E-2</v>
      </c>
      <c r="H32" s="59">
        <f t="shared" ref="H32:H46" si="5">G32*0.1</f>
        <v>7.000000000000001E-3</v>
      </c>
      <c r="I32" s="29" t="s">
        <v>196</v>
      </c>
      <c r="J32" s="23" t="s">
        <v>230</v>
      </c>
      <c r="K32" s="34">
        <v>6</v>
      </c>
      <c r="L32" s="35">
        <v>6</v>
      </c>
      <c r="M32" s="35">
        <v>6</v>
      </c>
      <c r="N32" s="35">
        <v>6</v>
      </c>
      <c r="O32" s="35">
        <v>6</v>
      </c>
      <c r="P32" s="18" t="s">
        <v>231</v>
      </c>
      <c r="Q32" s="37"/>
      <c r="R32" s="28">
        <v>6</v>
      </c>
      <c r="S32" s="29">
        <v>6</v>
      </c>
      <c r="T32" s="29">
        <v>6</v>
      </c>
      <c r="U32" s="37">
        <v>6</v>
      </c>
      <c r="V32" s="63">
        <f t="shared" si="2"/>
        <v>24</v>
      </c>
      <c r="W32" s="60">
        <f t="shared" si="3"/>
        <v>1</v>
      </c>
      <c r="X32" s="61">
        <f t="shared" si="0"/>
        <v>7.000000000000001E-3</v>
      </c>
      <c r="Y32" s="23" t="s">
        <v>334</v>
      </c>
      <c r="Z32" s="23" t="s">
        <v>335</v>
      </c>
      <c r="AA32" s="23" t="s">
        <v>336</v>
      </c>
      <c r="AB32" s="42"/>
    </row>
    <row r="33" spans="1:28" ht="27.75" customHeight="1" x14ac:dyDescent="0.25">
      <c r="A33" s="108"/>
      <c r="B33" s="108"/>
      <c r="C33" s="116"/>
      <c r="D33" s="111"/>
      <c r="E33" s="114"/>
      <c r="F33" s="10" t="s">
        <v>17</v>
      </c>
      <c r="G33" s="21">
        <v>0.1</v>
      </c>
      <c r="H33" s="59">
        <f t="shared" si="5"/>
        <v>1.0000000000000002E-2</v>
      </c>
      <c r="I33" s="29" t="s">
        <v>196</v>
      </c>
      <c r="J33" s="23" t="s">
        <v>236</v>
      </c>
      <c r="K33" s="34">
        <v>1</v>
      </c>
      <c r="L33" s="35">
        <v>1</v>
      </c>
      <c r="M33" s="35">
        <v>1</v>
      </c>
      <c r="N33" s="35">
        <v>1</v>
      </c>
      <c r="O33" s="35">
        <v>1</v>
      </c>
      <c r="P33" s="18" t="s">
        <v>229</v>
      </c>
      <c r="Q33" s="37"/>
      <c r="R33" s="28">
        <v>1</v>
      </c>
      <c r="S33" s="29">
        <v>1</v>
      </c>
      <c r="T33" s="29">
        <v>1</v>
      </c>
      <c r="U33" s="37">
        <v>1</v>
      </c>
      <c r="V33" s="63">
        <f t="shared" si="2"/>
        <v>4</v>
      </c>
      <c r="W33" s="60">
        <f t="shared" si="3"/>
        <v>1</v>
      </c>
      <c r="X33" s="61">
        <f t="shared" si="0"/>
        <v>1.0000000000000002E-2</v>
      </c>
      <c r="Y33" s="23" t="s">
        <v>337</v>
      </c>
      <c r="Z33" s="23" t="s">
        <v>338</v>
      </c>
      <c r="AA33" s="23" t="s">
        <v>336</v>
      </c>
      <c r="AB33" s="42"/>
    </row>
    <row r="34" spans="1:28" ht="22.5" x14ac:dyDescent="0.25">
      <c r="A34" s="108"/>
      <c r="B34" s="108"/>
      <c r="C34" s="116"/>
      <c r="D34" s="111"/>
      <c r="E34" s="114"/>
      <c r="F34" s="10" t="s">
        <v>18</v>
      </c>
      <c r="G34" s="21">
        <v>0.06</v>
      </c>
      <c r="H34" s="59">
        <f t="shared" si="5"/>
        <v>6.0000000000000001E-3</v>
      </c>
      <c r="I34" s="29" t="s">
        <v>195</v>
      </c>
      <c r="J34" s="23" t="s">
        <v>225</v>
      </c>
      <c r="K34" s="33">
        <v>1</v>
      </c>
      <c r="L34" s="46">
        <v>0.2</v>
      </c>
      <c r="M34" s="46">
        <v>0.8</v>
      </c>
      <c r="N34" s="46">
        <v>0</v>
      </c>
      <c r="O34" s="46">
        <v>0</v>
      </c>
      <c r="P34" s="18" t="s">
        <v>232</v>
      </c>
      <c r="Q34" s="37"/>
      <c r="R34" s="27">
        <v>0.2</v>
      </c>
      <c r="S34" s="27">
        <v>0.6</v>
      </c>
      <c r="T34" s="27">
        <v>0.2</v>
      </c>
      <c r="U34" s="26">
        <v>0</v>
      </c>
      <c r="V34" s="59">
        <f t="shared" si="2"/>
        <v>1</v>
      </c>
      <c r="W34" s="60">
        <f t="shared" si="3"/>
        <v>1</v>
      </c>
      <c r="X34" s="61">
        <f t="shared" si="0"/>
        <v>6.0000000000000001E-3</v>
      </c>
      <c r="Y34" s="23" t="s">
        <v>295</v>
      </c>
      <c r="Z34" s="23" t="s">
        <v>294</v>
      </c>
      <c r="AA34" s="23" t="s">
        <v>336</v>
      </c>
      <c r="AB34" s="42"/>
    </row>
    <row r="35" spans="1:28" ht="22.5" x14ac:dyDescent="0.25">
      <c r="A35" s="109"/>
      <c r="B35" s="109"/>
      <c r="C35" s="116"/>
      <c r="D35" s="112"/>
      <c r="E35" s="115"/>
      <c r="F35" s="10" t="s">
        <v>19</v>
      </c>
      <c r="G35" s="21">
        <v>0.05</v>
      </c>
      <c r="H35" s="59">
        <f t="shared" si="5"/>
        <v>5.000000000000001E-3</v>
      </c>
      <c r="I35" s="29" t="s">
        <v>195</v>
      </c>
      <c r="J35" s="23" t="s">
        <v>225</v>
      </c>
      <c r="K35" s="33">
        <v>1</v>
      </c>
      <c r="L35" s="46">
        <v>0</v>
      </c>
      <c r="M35" s="46">
        <v>0</v>
      </c>
      <c r="N35" s="46">
        <v>0.7</v>
      </c>
      <c r="O35" s="46">
        <v>0.3</v>
      </c>
      <c r="P35" s="19" t="s">
        <v>232</v>
      </c>
      <c r="Q35" s="37"/>
      <c r="R35" s="47">
        <v>0</v>
      </c>
      <c r="S35" s="47">
        <v>0</v>
      </c>
      <c r="T35" s="47">
        <v>0.7</v>
      </c>
      <c r="U35" s="52">
        <v>0.3</v>
      </c>
      <c r="V35" s="59">
        <f t="shared" si="2"/>
        <v>1</v>
      </c>
      <c r="W35" s="60">
        <f t="shared" si="3"/>
        <v>1</v>
      </c>
      <c r="X35" s="61">
        <f t="shared" si="0"/>
        <v>5.000000000000001E-3</v>
      </c>
      <c r="Y35" s="23" t="s">
        <v>296</v>
      </c>
      <c r="Z35" s="23" t="s">
        <v>297</v>
      </c>
      <c r="AA35" s="23" t="s">
        <v>336</v>
      </c>
      <c r="AB35" s="42"/>
    </row>
    <row r="36" spans="1:28" ht="22.5" x14ac:dyDescent="0.25">
      <c r="A36" s="107">
        <f>IFERROR(IF(B36="","",1+A31),1)</f>
        <v>8</v>
      </c>
      <c r="B36" s="116" t="s">
        <v>48</v>
      </c>
      <c r="C36" s="116" t="s">
        <v>54</v>
      </c>
      <c r="D36" s="106" t="s">
        <v>70</v>
      </c>
      <c r="E36" s="117" t="s">
        <v>13</v>
      </c>
      <c r="F36" s="10" t="s">
        <v>20</v>
      </c>
      <c r="G36" s="21">
        <v>7.0000000000000007E-2</v>
      </c>
      <c r="H36" s="59">
        <f t="shared" si="5"/>
        <v>7.000000000000001E-3</v>
      </c>
      <c r="I36" s="29" t="s">
        <v>196</v>
      </c>
      <c r="J36" s="23" t="s">
        <v>230</v>
      </c>
      <c r="K36" s="34">
        <v>6</v>
      </c>
      <c r="L36" s="35">
        <v>6</v>
      </c>
      <c r="M36" s="35">
        <v>6</v>
      </c>
      <c r="N36" s="35">
        <v>6</v>
      </c>
      <c r="O36" s="35">
        <v>6</v>
      </c>
      <c r="P36" s="18" t="s">
        <v>231</v>
      </c>
      <c r="Q36" s="37"/>
      <c r="R36" s="28">
        <v>6</v>
      </c>
      <c r="S36" s="28">
        <v>6</v>
      </c>
      <c r="T36" s="28">
        <v>6</v>
      </c>
      <c r="U36" s="57">
        <v>6</v>
      </c>
      <c r="V36" s="63">
        <f t="shared" si="2"/>
        <v>24</v>
      </c>
      <c r="W36" s="60">
        <f t="shared" si="3"/>
        <v>1</v>
      </c>
      <c r="X36" s="61">
        <f t="shared" si="0"/>
        <v>7.000000000000001E-3</v>
      </c>
      <c r="Y36" s="23" t="s">
        <v>334</v>
      </c>
      <c r="Z36" s="23" t="s">
        <v>335</v>
      </c>
      <c r="AA36" s="23" t="s">
        <v>336</v>
      </c>
      <c r="AB36" s="42"/>
    </row>
    <row r="37" spans="1:28" ht="63" customHeight="1" x14ac:dyDescent="0.25">
      <c r="A37" s="108"/>
      <c r="B37" s="116"/>
      <c r="C37" s="116"/>
      <c r="D37" s="106"/>
      <c r="E37" s="117"/>
      <c r="F37" s="10" t="s">
        <v>176</v>
      </c>
      <c r="G37" s="21">
        <v>0.05</v>
      </c>
      <c r="H37" s="59">
        <f t="shared" si="5"/>
        <v>5.000000000000001E-3</v>
      </c>
      <c r="I37" s="29" t="s">
        <v>194</v>
      </c>
      <c r="J37" s="23" t="s">
        <v>224</v>
      </c>
      <c r="K37" s="36">
        <v>1</v>
      </c>
      <c r="L37" s="35">
        <v>1</v>
      </c>
      <c r="M37" s="35">
        <v>1</v>
      </c>
      <c r="N37" s="35">
        <v>1</v>
      </c>
      <c r="O37" s="35">
        <v>1</v>
      </c>
      <c r="P37" s="19" t="s">
        <v>217</v>
      </c>
      <c r="Q37" s="37">
        <v>57</v>
      </c>
      <c r="R37" s="28">
        <v>3</v>
      </c>
      <c r="S37" s="29">
        <v>22</v>
      </c>
      <c r="T37" s="29">
        <v>18</v>
      </c>
      <c r="U37" s="37">
        <v>14</v>
      </c>
      <c r="V37" s="63">
        <f t="shared" si="2"/>
        <v>57</v>
      </c>
      <c r="W37" s="60">
        <f t="shared" si="3"/>
        <v>1</v>
      </c>
      <c r="X37" s="61">
        <f t="shared" si="0"/>
        <v>5.000000000000001E-3</v>
      </c>
      <c r="Y37" s="23" t="s">
        <v>233</v>
      </c>
      <c r="Z37" s="23" t="s">
        <v>339</v>
      </c>
      <c r="AA37" s="23" t="s">
        <v>267</v>
      </c>
      <c r="AB37" s="42"/>
    </row>
    <row r="38" spans="1:28" ht="153.75" customHeight="1" x14ac:dyDescent="0.25">
      <c r="A38" s="108"/>
      <c r="B38" s="116"/>
      <c r="C38" s="116"/>
      <c r="D38" s="106"/>
      <c r="E38" s="117"/>
      <c r="F38" s="10" t="s">
        <v>235</v>
      </c>
      <c r="G38" s="21">
        <v>7.0000000000000007E-2</v>
      </c>
      <c r="H38" s="59">
        <f t="shared" si="5"/>
        <v>7.000000000000001E-3</v>
      </c>
      <c r="I38" s="29" t="s">
        <v>194</v>
      </c>
      <c r="J38" s="23" t="s">
        <v>223</v>
      </c>
      <c r="K38" s="36">
        <v>1</v>
      </c>
      <c r="L38" s="35">
        <v>1</v>
      </c>
      <c r="M38" s="35">
        <v>1</v>
      </c>
      <c r="N38" s="35">
        <v>1</v>
      </c>
      <c r="O38" s="35">
        <v>1</v>
      </c>
      <c r="P38" s="18" t="s">
        <v>217</v>
      </c>
      <c r="Q38" s="37">
        <v>139</v>
      </c>
      <c r="R38" s="28">
        <v>71</v>
      </c>
      <c r="S38" s="29">
        <v>32</v>
      </c>
      <c r="T38" s="29">
        <v>20</v>
      </c>
      <c r="U38" s="37">
        <v>2</v>
      </c>
      <c r="V38" s="63">
        <f t="shared" si="2"/>
        <v>125</v>
      </c>
      <c r="W38" s="60">
        <f t="shared" si="3"/>
        <v>0.89928057553956831</v>
      </c>
      <c r="X38" s="61">
        <f t="shared" si="0"/>
        <v>6.2949640287769792E-3</v>
      </c>
      <c r="Y38" s="44" t="s">
        <v>234</v>
      </c>
      <c r="Z38" s="23" t="s">
        <v>340</v>
      </c>
      <c r="AA38" s="23" t="s">
        <v>341</v>
      </c>
      <c r="AB38" s="42"/>
    </row>
    <row r="39" spans="1:28" ht="27" customHeight="1" x14ac:dyDescent="0.25">
      <c r="A39" s="108"/>
      <c r="B39" s="116"/>
      <c r="C39" s="116"/>
      <c r="D39" s="106"/>
      <c r="E39" s="117"/>
      <c r="F39" s="81" t="s">
        <v>146</v>
      </c>
      <c r="G39" s="21">
        <v>0.04</v>
      </c>
      <c r="H39" s="59">
        <f t="shared" si="5"/>
        <v>4.0000000000000001E-3</v>
      </c>
      <c r="I39" s="29" t="s">
        <v>195</v>
      </c>
      <c r="J39" s="23" t="s">
        <v>268</v>
      </c>
      <c r="K39" s="34">
        <v>244</v>
      </c>
      <c r="L39" s="35">
        <v>61</v>
      </c>
      <c r="M39" s="35">
        <v>61</v>
      </c>
      <c r="N39" s="35">
        <v>61</v>
      </c>
      <c r="O39" s="35">
        <v>61</v>
      </c>
      <c r="P39" s="18" t="s">
        <v>269</v>
      </c>
      <c r="Q39" s="37"/>
      <c r="R39" s="28">
        <v>61</v>
      </c>
      <c r="S39" s="29">
        <v>61</v>
      </c>
      <c r="T39" s="29">
        <v>61</v>
      </c>
      <c r="U39" s="37">
        <v>61</v>
      </c>
      <c r="V39" s="63">
        <f t="shared" si="2"/>
        <v>244</v>
      </c>
      <c r="W39" s="60">
        <f t="shared" si="3"/>
        <v>1</v>
      </c>
      <c r="X39" s="61">
        <f t="shared" si="0"/>
        <v>4.0000000000000001E-3</v>
      </c>
      <c r="Y39" s="23" t="s">
        <v>342</v>
      </c>
      <c r="Z39" s="23" t="s">
        <v>343</v>
      </c>
      <c r="AA39" s="23" t="s">
        <v>344</v>
      </c>
      <c r="AB39" s="42"/>
    </row>
    <row r="40" spans="1:28" ht="22.5" x14ac:dyDescent="0.25">
      <c r="A40" s="109"/>
      <c r="B40" s="116"/>
      <c r="C40" s="116"/>
      <c r="D40" s="106"/>
      <c r="E40" s="117"/>
      <c r="F40" s="81" t="s">
        <v>199</v>
      </c>
      <c r="G40" s="21">
        <v>0.05</v>
      </c>
      <c r="H40" s="59">
        <f t="shared" si="5"/>
        <v>5.000000000000001E-3</v>
      </c>
      <c r="I40" s="29" t="s">
        <v>194</v>
      </c>
      <c r="J40" s="23" t="s">
        <v>272</v>
      </c>
      <c r="K40" s="33">
        <v>1</v>
      </c>
      <c r="L40" s="35">
        <v>1</v>
      </c>
      <c r="M40" s="35">
        <v>1</v>
      </c>
      <c r="N40" s="35">
        <v>1</v>
      </c>
      <c r="O40" s="35">
        <v>1</v>
      </c>
      <c r="P40" s="45" t="s">
        <v>269</v>
      </c>
      <c r="Q40" s="37">
        <v>20</v>
      </c>
      <c r="R40" s="28">
        <v>0</v>
      </c>
      <c r="S40" s="28">
        <v>20</v>
      </c>
      <c r="T40" s="28">
        <v>0</v>
      </c>
      <c r="U40" s="57">
        <v>0</v>
      </c>
      <c r="V40" s="63">
        <f t="shared" si="2"/>
        <v>20</v>
      </c>
      <c r="W40" s="60">
        <f t="shared" si="3"/>
        <v>1</v>
      </c>
      <c r="X40" s="61">
        <f t="shared" ref="X40:X71" si="6">W40*H40</f>
        <v>5.000000000000001E-3</v>
      </c>
      <c r="Y40" s="23" t="s">
        <v>345</v>
      </c>
      <c r="Z40" s="23" t="s">
        <v>346</v>
      </c>
      <c r="AA40" s="23" t="s">
        <v>347</v>
      </c>
      <c r="AB40" s="42"/>
    </row>
    <row r="41" spans="1:28" ht="24.75" customHeight="1" x14ac:dyDescent="0.25">
      <c r="A41" s="108">
        <f>IFERROR(IF(B41="","",1+A36),1)</f>
        <v>9</v>
      </c>
      <c r="B41" s="116" t="s">
        <v>48</v>
      </c>
      <c r="C41" s="116" t="s">
        <v>54</v>
      </c>
      <c r="D41" s="106" t="s">
        <v>70</v>
      </c>
      <c r="E41" s="117" t="s">
        <v>13</v>
      </c>
      <c r="F41" s="81" t="s">
        <v>25</v>
      </c>
      <c r="G41" s="21">
        <v>0.05</v>
      </c>
      <c r="H41" s="59">
        <f t="shared" si="5"/>
        <v>5.000000000000001E-3</v>
      </c>
      <c r="I41" s="29" t="s">
        <v>195</v>
      </c>
      <c r="J41" s="23" t="s">
        <v>270</v>
      </c>
      <c r="K41" s="34">
        <v>300</v>
      </c>
      <c r="L41" s="35">
        <v>75</v>
      </c>
      <c r="M41" s="35">
        <v>75</v>
      </c>
      <c r="N41" s="35">
        <v>75</v>
      </c>
      <c r="O41" s="35">
        <v>75</v>
      </c>
      <c r="P41" s="45" t="s">
        <v>269</v>
      </c>
      <c r="Q41" s="37"/>
      <c r="R41" s="28">
        <v>75</v>
      </c>
      <c r="S41" s="28">
        <v>75</v>
      </c>
      <c r="T41" s="28">
        <v>75</v>
      </c>
      <c r="U41" s="57">
        <v>75</v>
      </c>
      <c r="V41" s="63">
        <f t="shared" si="2"/>
        <v>300</v>
      </c>
      <c r="W41" s="60">
        <f t="shared" si="3"/>
        <v>1</v>
      </c>
      <c r="X41" s="61">
        <f t="shared" si="6"/>
        <v>5.000000000000001E-3</v>
      </c>
      <c r="Y41" s="23" t="s">
        <v>342</v>
      </c>
      <c r="Z41" s="23" t="s">
        <v>348</v>
      </c>
      <c r="AA41" s="23" t="s">
        <v>336</v>
      </c>
      <c r="AB41" s="42"/>
    </row>
    <row r="42" spans="1:28" ht="22.5" x14ac:dyDescent="0.25">
      <c r="A42" s="108"/>
      <c r="B42" s="116"/>
      <c r="C42" s="116"/>
      <c r="D42" s="106"/>
      <c r="E42" s="117"/>
      <c r="F42" s="81" t="s">
        <v>26</v>
      </c>
      <c r="G42" s="21">
        <v>7.0000000000000007E-2</v>
      </c>
      <c r="H42" s="59">
        <f t="shared" si="5"/>
        <v>7.000000000000001E-3</v>
      </c>
      <c r="I42" s="29" t="s">
        <v>195</v>
      </c>
      <c r="J42" s="23" t="s">
        <v>254</v>
      </c>
      <c r="K42" s="34">
        <v>3</v>
      </c>
      <c r="L42" s="35">
        <v>1</v>
      </c>
      <c r="M42" s="35">
        <v>0</v>
      </c>
      <c r="N42" s="35">
        <v>1</v>
      </c>
      <c r="O42" s="35">
        <v>1</v>
      </c>
      <c r="P42" s="45" t="s">
        <v>269</v>
      </c>
      <c r="Q42" s="37"/>
      <c r="R42" s="28">
        <v>1</v>
      </c>
      <c r="S42" s="28">
        <v>0</v>
      </c>
      <c r="T42" s="28">
        <v>0</v>
      </c>
      <c r="U42" s="57">
        <v>1</v>
      </c>
      <c r="V42" s="63">
        <f t="shared" si="2"/>
        <v>2</v>
      </c>
      <c r="W42" s="60">
        <f t="shared" si="3"/>
        <v>0.66666666666666663</v>
      </c>
      <c r="X42" s="61">
        <f t="shared" si="6"/>
        <v>4.6666666666666671E-3</v>
      </c>
      <c r="Y42" s="23" t="s">
        <v>349</v>
      </c>
      <c r="Z42" s="23" t="s">
        <v>350</v>
      </c>
      <c r="AA42" s="23" t="s">
        <v>336</v>
      </c>
      <c r="AB42" s="42"/>
    </row>
    <row r="43" spans="1:28" ht="18" customHeight="1" x14ac:dyDescent="0.25">
      <c r="A43" s="108"/>
      <c r="B43" s="116"/>
      <c r="C43" s="116"/>
      <c r="D43" s="106"/>
      <c r="E43" s="117"/>
      <c r="F43" s="81" t="s">
        <v>197</v>
      </c>
      <c r="G43" s="21">
        <v>0.05</v>
      </c>
      <c r="H43" s="59">
        <f t="shared" si="5"/>
        <v>5.000000000000001E-3</v>
      </c>
      <c r="I43" s="29" t="s">
        <v>194</v>
      </c>
      <c r="J43" s="23" t="s">
        <v>271</v>
      </c>
      <c r="K43" s="33">
        <v>1</v>
      </c>
      <c r="L43" s="35">
        <v>1</v>
      </c>
      <c r="M43" s="35">
        <v>1</v>
      </c>
      <c r="N43" s="35">
        <v>1</v>
      </c>
      <c r="O43" s="35">
        <v>1</v>
      </c>
      <c r="P43" s="45" t="s">
        <v>269</v>
      </c>
      <c r="Q43" s="37">
        <v>46</v>
      </c>
      <c r="R43" s="28">
        <v>0</v>
      </c>
      <c r="S43" s="28">
        <v>46</v>
      </c>
      <c r="T43" s="28">
        <v>0</v>
      </c>
      <c r="U43" s="57">
        <v>0</v>
      </c>
      <c r="V43" s="63">
        <f t="shared" si="2"/>
        <v>46</v>
      </c>
      <c r="W43" s="60">
        <f t="shared" si="3"/>
        <v>1</v>
      </c>
      <c r="X43" s="61">
        <f t="shared" si="6"/>
        <v>5.000000000000001E-3</v>
      </c>
      <c r="Y43" s="23" t="s">
        <v>351</v>
      </c>
      <c r="Z43" s="23" t="s">
        <v>352</v>
      </c>
      <c r="AA43" s="23" t="s">
        <v>336</v>
      </c>
      <c r="AB43" s="42"/>
    </row>
    <row r="44" spans="1:28" ht="22.5" x14ac:dyDescent="0.25">
      <c r="A44" s="108"/>
      <c r="B44" s="116"/>
      <c r="C44" s="116"/>
      <c r="D44" s="106"/>
      <c r="E44" s="117"/>
      <c r="F44" s="81" t="s">
        <v>273</v>
      </c>
      <c r="G44" s="21">
        <v>7.0000000000000007E-2</v>
      </c>
      <c r="H44" s="59">
        <f t="shared" si="5"/>
        <v>7.000000000000001E-3</v>
      </c>
      <c r="I44" s="29" t="s">
        <v>195</v>
      </c>
      <c r="J44" s="23" t="s">
        <v>274</v>
      </c>
      <c r="K44" s="34">
        <v>3</v>
      </c>
      <c r="L44" s="35">
        <v>0</v>
      </c>
      <c r="M44" s="35">
        <v>2</v>
      </c>
      <c r="N44" s="35">
        <v>0</v>
      </c>
      <c r="O44" s="35">
        <v>1</v>
      </c>
      <c r="P44" s="45" t="s">
        <v>269</v>
      </c>
      <c r="Q44" s="37"/>
      <c r="R44" s="28">
        <v>0</v>
      </c>
      <c r="S44" s="28">
        <v>2</v>
      </c>
      <c r="T44" s="28">
        <v>0</v>
      </c>
      <c r="U44" s="57">
        <v>1</v>
      </c>
      <c r="V44" s="63">
        <f t="shared" si="2"/>
        <v>3</v>
      </c>
      <c r="W44" s="60">
        <f t="shared" si="3"/>
        <v>1</v>
      </c>
      <c r="X44" s="61">
        <f t="shared" si="6"/>
        <v>7.000000000000001E-3</v>
      </c>
      <c r="Y44" s="23" t="s">
        <v>353</v>
      </c>
      <c r="Z44" s="23" t="s">
        <v>354</v>
      </c>
      <c r="AA44" s="23" t="s">
        <v>336</v>
      </c>
      <c r="AB44" s="42"/>
    </row>
    <row r="45" spans="1:28" ht="25.5" customHeight="1" x14ac:dyDescent="0.25">
      <c r="A45" s="108"/>
      <c r="B45" s="116"/>
      <c r="C45" s="116"/>
      <c r="D45" s="106"/>
      <c r="E45" s="117"/>
      <c r="F45" s="81" t="s">
        <v>275</v>
      </c>
      <c r="G45" s="21">
        <v>0.05</v>
      </c>
      <c r="H45" s="59">
        <f t="shared" si="5"/>
        <v>5.000000000000001E-3</v>
      </c>
      <c r="I45" s="29" t="s">
        <v>195</v>
      </c>
      <c r="J45" s="23" t="s">
        <v>276</v>
      </c>
      <c r="K45" s="34">
        <v>3</v>
      </c>
      <c r="L45" s="35">
        <v>1</v>
      </c>
      <c r="M45" s="35">
        <v>0</v>
      </c>
      <c r="N45" s="35">
        <v>1</v>
      </c>
      <c r="O45" s="35">
        <v>1</v>
      </c>
      <c r="P45" s="45" t="s">
        <v>269</v>
      </c>
      <c r="Q45" s="37"/>
      <c r="R45" s="28">
        <v>1</v>
      </c>
      <c r="S45" s="28">
        <v>0</v>
      </c>
      <c r="T45" s="28">
        <v>0</v>
      </c>
      <c r="U45" s="57">
        <v>1</v>
      </c>
      <c r="V45" s="63">
        <f t="shared" si="2"/>
        <v>2</v>
      </c>
      <c r="W45" s="60">
        <f t="shared" si="3"/>
        <v>0.66666666666666663</v>
      </c>
      <c r="X45" s="61">
        <f t="shared" si="6"/>
        <v>3.333333333333334E-3</v>
      </c>
      <c r="Y45" s="23" t="s">
        <v>349</v>
      </c>
      <c r="Z45" s="23" t="s">
        <v>355</v>
      </c>
      <c r="AA45" s="23" t="s">
        <v>356</v>
      </c>
      <c r="AB45" s="42"/>
    </row>
    <row r="46" spans="1:28" ht="50.25" customHeight="1" x14ac:dyDescent="0.25">
      <c r="A46" s="109"/>
      <c r="B46" s="116"/>
      <c r="C46" s="116"/>
      <c r="D46" s="106"/>
      <c r="E46" s="117"/>
      <c r="F46" s="10" t="s">
        <v>277</v>
      </c>
      <c r="G46" s="21">
        <v>0.1</v>
      </c>
      <c r="H46" s="59">
        <f t="shared" si="5"/>
        <v>1.0000000000000002E-2</v>
      </c>
      <c r="I46" s="29" t="s">
        <v>195</v>
      </c>
      <c r="J46" s="23" t="s">
        <v>225</v>
      </c>
      <c r="K46" s="33">
        <v>1</v>
      </c>
      <c r="L46" s="21">
        <v>0.08</v>
      </c>
      <c r="M46" s="21">
        <v>0.28000000000000003</v>
      </c>
      <c r="N46" s="21">
        <v>0.36</v>
      </c>
      <c r="O46" s="21">
        <v>0.28000000000000003</v>
      </c>
      <c r="P46" s="19" t="s">
        <v>217</v>
      </c>
      <c r="Q46" s="37"/>
      <c r="R46" s="27">
        <v>1.4800000000000001E-2</v>
      </c>
      <c r="S46" s="27">
        <v>0.26519999999999999</v>
      </c>
      <c r="T46" s="27">
        <v>0.26519999999999999</v>
      </c>
      <c r="U46" s="52">
        <v>0.36</v>
      </c>
      <c r="V46" s="59">
        <f t="shared" si="2"/>
        <v>0.90519999999999989</v>
      </c>
      <c r="W46" s="60">
        <f t="shared" si="3"/>
        <v>0.90519999999999989</v>
      </c>
      <c r="X46" s="61">
        <f t="shared" si="6"/>
        <v>9.052000000000001E-3</v>
      </c>
      <c r="Y46" s="23" t="s">
        <v>278</v>
      </c>
      <c r="Z46" s="23" t="s">
        <v>357</v>
      </c>
      <c r="AA46" s="23" t="s">
        <v>358</v>
      </c>
      <c r="AB46" s="42" t="s">
        <v>476</v>
      </c>
    </row>
    <row r="47" spans="1:28" ht="409.5" x14ac:dyDescent="0.25">
      <c r="A47" s="107">
        <f>IFERROR(IF(B47="","",1+A41),1)</f>
        <v>10</v>
      </c>
      <c r="B47" s="107" t="s">
        <v>56</v>
      </c>
      <c r="C47" s="107" t="s">
        <v>56</v>
      </c>
      <c r="D47" s="110" t="s">
        <v>70</v>
      </c>
      <c r="E47" s="113" t="s">
        <v>13</v>
      </c>
      <c r="F47" s="10" t="s">
        <v>152</v>
      </c>
      <c r="G47" s="21">
        <v>0.2</v>
      </c>
      <c r="H47" s="59">
        <f>G47*0.03</f>
        <v>6.0000000000000001E-3</v>
      </c>
      <c r="I47" s="29" t="s">
        <v>194</v>
      </c>
      <c r="J47" s="23" t="s">
        <v>218</v>
      </c>
      <c r="K47" s="33">
        <v>1</v>
      </c>
      <c r="L47" s="22">
        <v>1</v>
      </c>
      <c r="M47" s="22">
        <v>1</v>
      </c>
      <c r="N47" s="22">
        <v>1</v>
      </c>
      <c r="O47" s="22">
        <v>1</v>
      </c>
      <c r="P47" s="18" t="s">
        <v>219</v>
      </c>
      <c r="Q47" s="37">
        <v>111</v>
      </c>
      <c r="R47" s="28">
        <v>23</v>
      </c>
      <c r="S47" s="28">
        <v>26</v>
      </c>
      <c r="T47" s="28">
        <v>28</v>
      </c>
      <c r="U47" s="37">
        <v>34</v>
      </c>
      <c r="V47" s="63">
        <f>SUM(R47:U47)</f>
        <v>111</v>
      </c>
      <c r="W47" s="60">
        <f t="shared" si="3"/>
        <v>1</v>
      </c>
      <c r="X47" s="61">
        <f t="shared" si="6"/>
        <v>6.0000000000000001E-3</v>
      </c>
      <c r="Y47" s="23" t="s">
        <v>279</v>
      </c>
      <c r="Z47" s="23" t="s">
        <v>468</v>
      </c>
      <c r="AA47" s="23" t="s">
        <v>459</v>
      </c>
      <c r="AB47" s="42"/>
    </row>
    <row r="48" spans="1:28" ht="82.5" customHeight="1" x14ac:dyDescent="0.25">
      <c r="A48" s="108"/>
      <c r="B48" s="108"/>
      <c r="C48" s="108"/>
      <c r="D48" s="111"/>
      <c r="E48" s="114"/>
      <c r="F48" s="10" t="s">
        <v>149</v>
      </c>
      <c r="G48" s="21">
        <v>0.2</v>
      </c>
      <c r="H48" s="59">
        <f t="shared" ref="H48:H60" si="7">G48*0.03</f>
        <v>6.0000000000000001E-3</v>
      </c>
      <c r="I48" s="29" t="s">
        <v>194</v>
      </c>
      <c r="J48" s="23" t="s">
        <v>222</v>
      </c>
      <c r="K48" s="33">
        <v>1</v>
      </c>
      <c r="L48" s="35">
        <v>1</v>
      </c>
      <c r="M48" s="35">
        <v>1</v>
      </c>
      <c r="N48" s="35">
        <v>1</v>
      </c>
      <c r="O48" s="35">
        <v>1</v>
      </c>
      <c r="P48" s="18" t="s">
        <v>219</v>
      </c>
      <c r="Q48" s="37">
        <v>20</v>
      </c>
      <c r="R48" s="28">
        <v>5</v>
      </c>
      <c r="S48" s="28">
        <v>4</v>
      </c>
      <c r="T48" s="28">
        <v>7</v>
      </c>
      <c r="U48" s="37">
        <v>4</v>
      </c>
      <c r="V48" s="63">
        <f t="shared" si="2"/>
        <v>20</v>
      </c>
      <c r="W48" s="60">
        <f t="shared" si="3"/>
        <v>1</v>
      </c>
      <c r="X48" s="61">
        <f t="shared" si="6"/>
        <v>6.0000000000000001E-3</v>
      </c>
      <c r="Y48" s="23" t="s">
        <v>359</v>
      </c>
      <c r="Z48" s="23" t="s">
        <v>360</v>
      </c>
      <c r="AA48" s="23" t="s">
        <v>459</v>
      </c>
      <c r="AB48" s="42"/>
    </row>
    <row r="49" spans="1:28" ht="63" customHeight="1" x14ac:dyDescent="0.25">
      <c r="A49" s="108"/>
      <c r="B49" s="108"/>
      <c r="C49" s="108"/>
      <c r="D49" s="111"/>
      <c r="E49" s="114"/>
      <c r="F49" s="10" t="s">
        <v>201</v>
      </c>
      <c r="G49" s="21">
        <v>0.1</v>
      </c>
      <c r="H49" s="59">
        <f t="shared" si="7"/>
        <v>3.0000000000000001E-3</v>
      </c>
      <c r="I49" s="29" t="s">
        <v>195</v>
      </c>
      <c r="J49" s="23" t="s">
        <v>220</v>
      </c>
      <c r="K49" s="34">
        <v>6</v>
      </c>
      <c r="L49" s="35">
        <v>2</v>
      </c>
      <c r="M49" s="35">
        <v>1</v>
      </c>
      <c r="N49" s="35">
        <v>1</v>
      </c>
      <c r="O49" s="35">
        <v>2</v>
      </c>
      <c r="P49" s="18" t="s">
        <v>219</v>
      </c>
      <c r="Q49" s="37"/>
      <c r="R49" s="28">
        <v>2</v>
      </c>
      <c r="S49" s="28">
        <v>1</v>
      </c>
      <c r="T49" s="28">
        <v>1</v>
      </c>
      <c r="U49" s="37">
        <v>2</v>
      </c>
      <c r="V49" s="63">
        <f t="shared" si="2"/>
        <v>6</v>
      </c>
      <c r="W49" s="60">
        <f t="shared" si="3"/>
        <v>1</v>
      </c>
      <c r="X49" s="61">
        <f t="shared" si="6"/>
        <v>3.0000000000000001E-3</v>
      </c>
      <c r="Y49" s="23" t="s">
        <v>280</v>
      </c>
      <c r="Z49" s="23" t="s">
        <v>361</v>
      </c>
      <c r="AA49" s="23" t="s">
        <v>459</v>
      </c>
      <c r="AB49" s="42" t="s">
        <v>477</v>
      </c>
    </row>
    <row r="50" spans="1:28" ht="129" customHeight="1" x14ac:dyDescent="0.25">
      <c r="A50" s="108"/>
      <c r="B50" s="108"/>
      <c r="C50" s="108"/>
      <c r="D50" s="111"/>
      <c r="E50" s="114"/>
      <c r="F50" s="10" t="s">
        <v>145</v>
      </c>
      <c r="G50" s="21">
        <v>0.15</v>
      </c>
      <c r="H50" s="59">
        <f t="shared" si="7"/>
        <v>4.4999999999999997E-3</v>
      </c>
      <c r="I50" s="29" t="s">
        <v>194</v>
      </c>
      <c r="J50" s="23" t="s">
        <v>221</v>
      </c>
      <c r="K50" s="34">
        <v>1</v>
      </c>
      <c r="L50" s="35">
        <v>1</v>
      </c>
      <c r="M50" s="35">
        <v>1</v>
      </c>
      <c r="N50" s="35">
        <v>1</v>
      </c>
      <c r="O50" s="35">
        <v>1</v>
      </c>
      <c r="P50" s="18" t="s">
        <v>219</v>
      </c>
      <c r="Q50" s="37">
        <v>1031</v>
      </c>
      <c r="R50" s="28">
        <v>301</v>
      </c>
      <c r="S50" s="29">
        <v>300</v>
      </c>
      <c r="T50" s="29">
        <v>209</v>
      </c>
      <c r="U50" s="37">
        <v>221</v>
      </c>
      <c r="V50" s="63">
        <f t="shared" si="2"/>
        <v>1031</v>
      </c>
      <c r="W50" s="60">
        <f t="shared" si="3"/>
        <v>1</v>
      </c>
      <c r="X50" s="61">
        <f t="shared" si="6"/>
        <v>4.4999999999999997E-3</v>
      </c>
      <c r="Y50" s="23" t="s">
        <v>362</v>
      </c>
      <c r="Z50" s="23" t="s">
        <v>363</v>
      </c>
      <c r="AA50" s="23" t="s">
        <v>459</v>
      </c>
      <c r="AB50" s="42"/>
    </row>
    <row r="51" spans="1:28" ht="129.75" customHeight="1" x14ac:dyDescent="0.25">
      <c r="A51" s="108"/>
      <c r="B51" s="108"/>
      <c r="C51" s="108"/>
      <c r="D51" s="111"/>
      <c r="E51" s="114"/>
      <c r="F51" s="10" t="s">
        <v>150</v>
      </c>
      <c r="G51" s="21">
        <v>0.15</v>
      </c>
      <c r="H51" s="59">
        <f t="shared" si="7"/>
        <v>4.4999999999999997E-3</v>
      </c>
      <c r="I51" s="29" t="s">
        <v>194</v>
      </c>
      <c r="J51" s="23" t="s">
        <v>237</v>
      </c>
      <c r="K51" s="33">
        <v>1</v>
      </c>
      <c r="L51" s="35">
        <v>1</v>
      </c>
      <c r="M51" s="35">
        <v>1</v>
      </c>
      <c r="N51" s="35">
        <v>1</v>
      </c>
      <c r="O51" s="35">
        <v>1</v>
      </c>
      <c r="P51" s="19" t="s">
        <v>219</v>
      </c>
      <c r="Q51" s="37">
        <v>57</v>
      </c>
      <c r="R51" s="28">
        <v>14</v>
      </c>
      <c r="S51" s="28">
        <v>16</v>
      </c>
      <c r="T51" s="28">
        <v>16</v>
      </c>
      <c r="U51" s="37">
        <v>11</v>
      </c>
      <c r="V51" s="63">
        <f t="shared" si="2"/>
        <v>57</v>
      </c>
      <c r="W51" s="60">
        <f t="shared" si="3"/>
        <v>1</v>
      </c>
      <c r="X51" s="61">
        <f t="shared" si="6"/>
        <v>4.4999999999999997E-3</v>
      </c>
      <c r="Y51" s="23" t="s">
        <v>281</v>
      </c>
      <c r="Z51" s="23" t="s">
        <v>364</v>
      </c>
      <c r="AA51" s="23" t="s">
        <v>459</v>
      </c>
      <c r="AB51" s="42"/>
    </row>
    <row r="52" spans="1:28" ht="274.5" customHeight="1" x14ac:dyDescent="0.25">
      <c r="A52" s="108"/>
      <c r="B52" s="108"/>
      <c r="C52" s="108"/>
      <c r="D52" s="111"/>
      <c r="E52" s="114"/>
      <c r="F52" s="10" t="s">
        <v>151</v>
      </c>
      <c r="G52" s="21">
        <v>0.1</v>
      </c>
      <c r="H52" s="59">
        <f t="shared" si="7"/>
        <v>3.0000000000000001E-3</v>
      </c>
      <c r="I52" s="29" t="s">
        <v>194</v>
      </c>
      <c r="J52" s="23" t="s">
        <v>238</v>
      </c>
      <c r="K52" s="33">
        <v>1</v>
      </c>
      <c r="L52" s="35">
        <v>1</v>
      </c>
      <c r="M52" s="35">
        <v>1</v>
      </c>
      <c r="N52" s="35">
        <v>1</v>
      </c>
      <c r="O52" s="35">
        <v>1</v>
      </c>
      <c r="P52" s="19" t="s">
        <v>219</v>
      </c>
      <c r="Q52" s="37">
        <v>53</v>
      </c>
      <c r="R52" s="28">
        <v>1</v>
      </c>
      <c r="S52" s="28">
        <v>17</v>
      </c>
      <c r="T52" s="28">
        <v>20</v>
      </c>
      <c r="U52" s="57">
        <v>15</v>
      </c>
      <c r="V52" s="63">
        <f t="shared" si="2"/>
        <v>53</v>
      </c>
      <c r="W52" s="60">
        <f t="shared" si="3"/>
        <v>1</v>
      </c>
      <c r="X52" s="61">
        <f t="shared" si="6"/>
        <v>3.0000000000000001E-3</v>
      </c>
      <c r="Y52" s="23" t="s">
        <v>365</v>
      </c>
      <c r="Z52" s="23" t="s">
        <v>366</v>
      </c>
      <c r="AA52" s="23" t="s">
        <v>459</v>
      </c>
      <c r="AB52" s="42"/>
    </row>
    <row r="53" spans="1:28" ht="26.25" customHeight="1" x14ac:dyDescent="0.25">
      <c r="A53" s="109"/>
      <c r="B53" s="109"/>
      <c r="C53" s="109"/>
      <c r="D53" s="112"/>
      <c r="E53" s="115"/>
      <c r="F53" s="10" t="s">
        <v>154</v>
      </c>
      <c r="G53" s="21">
        <v>0.1</v>
      </c>
      <c r="H53" s="59">
        <f t="shared" si="7"/>
        <v>3.0000000000000001E-3</v>
      </c>
      <c r="I53" s="29" t="s">
        <v>194</v>
      </c>
      <c r="J53" s="23" t="s">
        <v>239</v>
      </c>
      <c r="K53" s="33">
        <v>1</v>
      </c>
      <c r="L53" s="35">
        <v>1</v>
      </c>
      <c r="M53" s="35">
        <v>1</v>
      </c>
      <c r="N53" s="35">
        <v>1</v>
      </c>
      <c r="O53" s="35">
        <v>1</v>
      </c>
      <c r="P53" s="19" t="s">
        <v>219</v>
      </c>
      <c r="Q53" s="37">
        <v>11</v>
      </c>
      <c r="R53" s="28">
        <v>1</v>
      </c>
      <c r="S53" s="28">
        <v>4</v>
      </c>
      <c r="T53" s="28">
        <v>4</v>
      </c>
      <c r="U53" s="57">
        <v>2</v>
      </c>
      <c r="V53" s="63">
        <f t="shared" si="2"/>
        <v>11</v>
      </c>
      <c r="W53" s="60">
        <f t="shared" si="3"/>
        <v>1</v>
      </c>
      <c r="X53" s="61">
        <f t="shared" si="6"/>
        <v>3.0000000000000001E-3</v>
      </c>
      <c r="Y53" s="23" t="s">
        <v>367</v>
      </c>
      <c r="Z53" s="23" t="s">
        <v>368</v>
      </c>
      <c r="AA53" s="23" t="s">
        <v>459</v>
      </c>
      <c r="AB53" s="42"/>
    </row>
    <row r="54" spans="1:28" ht="27" customHeight="1" x14ac:dyDescent="0.25">
      <c r="A54" s="107">
        <f>IFERROR(IF(B54="","",1+A47),1)</f>
        <v>11</v>
      </c>
      <c r="B54" s="107" t="s">
        <v>48</v>
      </c>
      <c r="C54" s="107" t="s">
        <v>54</v>
      </c>
      <c r="D54" s="110" t="s">
        <v>70</v>
      </c>
      <c r="E54" s="113" t="s">
        <v>13</v>
      </c>
      <c r="F54" s="10" t="s">
        <v>144</v>
      </c>
      <c r="G54" s="21">
        <v>0.3</v>
      </c>
      <c r="H54" s="59">
        <f t="shared" si="7"/>
        <v>8.9999999999999993E-3</v>
      </c>
      <c r="I54" s="29" t="s">
        <v>194</v>
      </c>
      <c r="J54" s="23" t="s">
        <v>240</v>
      </c>
      <c r="K54" s="33">
        <v>1</v>
      </c>
      <c r="L54" s="35">
        <v>1</v>
      </c>
      <c r="M54" s="35">
        <v>1</v>
      </c>
      <c r="N54" s="35">
        <v>1</v>
      </c>
      <c r="O54" s="35">
        <v>1</v>
      </c>
      <c r="P54" s="19" t="s">
        <v>242</v>
      </c>
      <c r="Q54" s="37">
        <v>109</v>
      </c>
      <c r="R54" s="28">
        <v>43</v>
      </c>
      <c r="S54" s="28">
        <v>38</v>
      </c>
      <c r="T54" s="28">
        <v>9</v>
      </c>
      <c r="U54" s="57">
        <v>19</v>
      </c>
      <c r="V54" s="63">
        <f t="shared" si="2"/>
        <v>109</v>
      </c>
      <c r="W54" s="60">
        <f t="shared" si="3"/>
        <v>1</v>
      </c>
      <c r="X54" s="61">
        <f t="shared" si="6"/>
        <v>8.9999999999999993E-3</v>
      </c>
      <c r="Y54" s="23" t="s">
        <v>369</v>
      </c>
      <c r="Z54" s="23" t="s">
        <v>370</v>
      </c>
      <c r="AA54" s="23" t="s">
        <v>459</v>
      </c>
      <c r="AB54" s="42"/>
    </row>
    <row r="55" spans="1:28" ht="51" customHeight="1" x14ac:dyDescent="0.25">
      <c r="A55" s="108"/>
      <c r="B55" s="108"/>
      <c r="C55" s="108"/>
      <c r="D55" s="111"/>
      <c r="E55" s="114"/>
      <c r="F55" s="10" t="s">
        <v>138</v>
      </c>
      <c r="G55" s="21">
        <v>0.05</v>
      </c>
      <c r="H55" s="59">
        <f t="shared" si="7"/>
        <v>1.5E-3</v>
      </c>
      <c r="I55" s="29" t="s">
        <v>194</v>
      </c>
      <c r="J55" s="23" t="s">
        <v>241</v>
      </c>
      <c r="K55" s="33">
        <v>1</v>
      </c>
      <c r="L55" s="35">
        <v>1</v>
      </c>
      <c r="M55" s="35">
        <v>1</v>
      </c>
      <c r="N55" s="35">
        <v>1</v>
      </c>
      <c r="O55" s="35">
        <v>1</v>
      </c>
      <c r="P55" s="19" t="s">
        <v>242</v>
      </c>
      <c r="Q55" s="37">
        <v>52</v>
      </c>
      <c r="R55" s="28">
        <v>18</v>
      </c>
      <c r="S55" s="28">
        <v>11</v>
      </c>
      <c r="T55" s="28">
        <v>12</v>
      </c>
      <c r="U55" s="57">
        <v>11</v>
      </c>
      <c r="V55" s="63">
        <f t="shared" si="2"/>
        <v>52</v>
      </c>
      <c r="W55" s="60">
        <f t="shared" si="3"/>
        <v>1</v>
      </c>
      <c r="X55" s="61">
        <f t="shared" si="6"/>
        <v>1.5E-3</v>
      </c>
      <c r="Y55" s="23" t="s">
        <v>371</v>
      </c>
      <c r="Z55" s="23" t="s">
        <v>470</v>
      </c>
      <c r="AA55" s="23" t="s">
        <v>372</v>
      </c>
      <c r="AB55" s="42"/>
    </row>
    <row r="56" spans="1:28" ht="28.5" customHeight="1" x14ac:dyDescent="0.25">
      <c r="A56" s="108"/>
      <c r="B56" s="108"/>
      <c r="C56" s="108"/>
      <c r="D56" s="111"/>
      <c r="E56" s="114"/>
      <c r="F56" s="10" t="s">
        <v>143</v>
      </c>
      <c r="G56" s="21">
        <v>0.05</v>
      </c>
      <c r="H56" s="59">
        <f t="shared" si="7"/>
        <v>1.5E-3</v>
      </c>
      <c r="I56" s="29" t="s">
        <v>196</v>
      </c>
      <c r="J56" s="23" t="s">
        <v>243</v>
      </c>
      <c r="K56" s="34">
        <v>6</v>
      </c>
      <c r="L56" s="35">
        <v>6</v>
      </c>
      <c r="M56" s="35">
        <v>6</v>
      </c>
      <c r="N56" s="35">
        <v>6</v>
      </c>
      <c r="O56" s="35">
        <v>6</v>
      </c>
      <c r="P56" s="19" t="s">
        <v>242</v>
      </c>
      <c r="Q56" s="37"/>
      <c r="R56" s="28">
        <v>6</v>
      </c>
      <c r="S56" s="28">
        <v>6</v>
      </c>
      <c r="T56" s="28">
        <v>6</v>
      </c>
      <c r="U56" s="57">
        <v>6</v>
      </c>
      <c r="V56" s="63">
        <f t="shared" si="2"/>
        <v>24</v>
      </c>
      <c r="W56" s="60">
        <f t="shared" si="3"/>
        <v>1</v>
      </c>
      <c r="X56" s="61">
        <f t="shared" si="6"/>
        <v>1.5E-3</v>
      </c>
      <c r="Y56" s="23" t="s">
        <v>282</v>
      </c>
      <c r="Z56" s="23" t="s">
        <v>373</v>
      </c>
      <c r="AA56" s="23" t="s">
        <v>459</v>
      </c>
      <c r="AB56" s="42"/>
    </row>
    <row r="57" spans="1:28" ht="41.25" customHeight="1" x14ac:dyDescent="0.25">
      <c r="A57" s="108"/>
      <c r="B57" s="108"/>
      <c r="C57" s="108"/>
      <c r="D57" s="111"/>
      <c r="E57" s="114"/>
      <c r="F57" s="10" t="s">
        <v>193</v>
      </c>
      <c r="G57" s="21">
        <v>0.05</v>
      </c>
      <c r="H57" s="59">
        <f t="shared" si="7"/>
        <v>1.5E-3</v>
      </c>
      <c r="I57" s="29" t="s">
        <v>196</v>
      </c>
      <c r="J57" s="23" t="s">
        <v>243</v>
      </c>
      <c r="K57" s="34">
        <v>3</v>
      </c>
      <c r="L57" s="35">
        <v>3</v>
      </c>
      <c r="M57" s="35">
        <v>3</v>
      </c>
      <c r="N57" s="35">
        <v>3</v>
      </c>
      <c r="O57" s="35">
        <v>3</v>
      </c>
      <c r="P57" s="19" t="s">
        <v>242</v>
      </c>
      <c r="Q57" s="37"/>
      <c r="R57" s="28">
        <v>3</v>
      </c>
      <c r="S57" s="28">
        <v>3</v>
      </c>
      <c r="T57" s="28">
        <v>3</v>
      </c>
      <c r="U57" s="57">
        <v>3</v>
      </c>
      <c r="V57" s="63">
        <f t="shared" si="2"/>
        <v>12</v>
      </c>
      <c r="W57" s="60">
        <f t="shared" si="3"/>
        <v>1</v>
      </c>
      <c r="X57" s="61">
        <f t="shared" si="6"/>
        <v>1.5E-3</v>
      </c>
      <c r="Y57" s="23" t="s">
        <v>283</v>
      </c>
      <c r="Z57" s="23" t="s">
        <v>374</v>
      </c>
      <c r="AA57" s="23" t="s">
        <v>459</v>
      </c>
      <c r="AB57" s="42"/>
    </row>
    <row r="58" spans="1:28" ht="33.75" x14ac:dyDescent="0.25">
      <c r="A58" s="108"/>
      <c r="B58" s="108"/>
      <c r="C58" s="108"/>
      <c r="D58" s="111"/>
      <c r="E58" s="114"/>
      <c r="F58" s="10" t="s">
        <v>139</v>
      </c>
      <c r="G58" s="21">
        <v>0.3</v>
      </c>
      <c r="H58" s="59">
        <f t="shared" si="7"/>
        <v>8.9999999999999993E-3</v>
      </c>
      <c r="I58" s="29" t="s">
        <v>194</v>
      </c>
      <c r="J58" s="23" t="s">
        <v>245</v>
      </c>
      <c r="K58" s="33">
        <v>1</v>
      </c>
      <c r="L58" s="35">
        <v>1</v>
      </c>
      <c r="M58" s="35">
        <v>1</v>
      </c>
      <c r="N58" s="35">
        <v>1</v>
      </c>
      <c r="O58" s="35">
        <v>1</v>
      </c>
      <c r="P58" s="19" t="s">
        <v>242</v>
      </c>
      <c r="Q58" s="37">
        <v>219</v>
      </c>
      <c r="R58" s="28">
        <v>51</v>
      </c>
      <c r="S58" s="28">
        <v>61</v>
      </c>
      <c r="T58" s="28">
        <v>69</v>
      </c>
      <c r="U58" s="57">
        <v>38</v>
      </c>
      <c r="V58" s="63">
        <f t="shared" si="2"/>
        <v>219</v>
      </c>
      <c r="W58" s="60">
        <f t="shared" si="3"/>
        <v>1</v>
      </c>
      <c r="X58" s="61">
        <f t="shared" si="6"/>
        <v>8.9999999999999993E-3</v>
      </c>
      <c r="Y58" s="23" t="s">
        <v>375</v>
      </c>
      <c r="Z58" s="23" t="s">
        <v>376</v>
      </c>
      <c r="AA58" s="23" t="s">
        <v>459</v>
      </c>
      <c r="AB58" s="42"/>
    </row>
    <row r="59" spans="1:28" ht="73.5" customHeight="1" x14ac:dyDescent="0.25">
      <c r="A59" s="108"/>
      <c r="B59" s="108"/>
      <c r="C59" s="108"/>
      <c r="D59" s="111"/>
      <c r="E59" s="114"/>
      <c r="F59" s="10" t="s">
        <v>140</v>
      </c>
      <c r="G59" s="21">
        <v>0.15</v>
      </c>
      <c r="H59" s="59">
        <f t="shared" si="7"/>
        <v>4.4999999999999997E-3</v>
      </c>
      <c r="I59" s="29" t="s">
        <v>194</v>
      </c>
      <c r="J59" s="23" t="s">
        <v>244</v>
      </c>
      <c r="K59" s="33">
        <v>1</v>
      </c>
      <c r="L59" s="35">
        <v>1</v>
      </c>
      <c r="M59" s="35">
        <v>1</v>
      </c>
      <c r="N59" s="35">
        <v>1</v>
      </c>
      <c r="O59" s="35">
        <v>1</v>
      </c>
      <c r="P59" s="19" t="s">
        <v>242</v>
      </c>
      <c r="Q59" s="37">
        <v>9</v>
      </c>
      <c r="R59" s="28">
        <v>1</v>
      </c>
      <c r="S59" s="29">
        <v>5</v>
      </c>
      <c r="T59" s="29">
        <v>2</v>
      </c>
      <c r="U59" s="37">
        <v>1</v>
      </c>
      <c r="V59" s="63">
        <f t="shared" si="2"/>
        <v>9</v>
      </c>
      <c r="W59" s="60">
        <f t="shared" si="3"/>
        <v>1</v>
      </c>
      <c r="X59" s="61">
        <f t="shared" si="6"/>
        <v>4.4999999999999997E-3</v>
      </c>
      <c r="Y59" s="23" t="s">
        <v>377</v>
      </c>
      <c r="Z59" s="23" t="s">
        <v>471</v>
      </c>
      <c r="AA59" s="23" t="s">
        <v>378</v>
      </c>
      <c r="AB59" s="42"/>
    </row>
    <row r="60" spans="1:28" ht="26.25" customHeight="1" x14ac:dyDescent="0.25">
      <c r="A60" s="109"/>
      <c r="B60" s="109"/>
      <c r="C60" s="109"/>
      <c r="D60" s="112"/>
      <c r="E60" s="115"/>
      <c r="F60" s="10" t="s">
        <v>141</v>
      </c>
      <c r="G60" s="21">
        <v>0.1</v>
      </c>
      <c r="H60" s="59">
        <f t="shared" si="7"/>
        <v>3.0000000000000001E-3</v>
      </c>
      <c r="I60" s="29" t="s">
        <v>195</v>
      </c>
      <c r="J60" s="23" t="s">
        <v>246</v>
      </c>
      <c r="K60" s="33">
        <v>1</v>
      </c>
      <c r="L60" s="21">
        <v>0.25</v>
      </c>
      <c r="M60" s="21">
        <v>0.25</v>
      </c>
      <c r="N60" s="21">
        <v>0.25</v>
      </c>
      <c r="O60" s="21">
        <v>0.25</v>
      </c>
      <c r="P60" s="80" t="s">
        <v>242</v>
      </c>
      <c r="Q60" s="37"/>
      <c r="R60" s="27">
        <v>0.25</v>
      </c>
      <c r="S60" s="27">
        <v>0.25</v>
      </c>
      <c r="T60" s="27">
        <v>0.25</v>
      </c>
      <c r="U60" s="26">
        <v>0.25</v>
      </c>
      <c r="V60" s="59">
        <f t="shared" si="2"/>
        <v>1</v>
      </c>
      <c r="W60" s="60">
        <f t="shared" si="3"/>
        <v>1</v>
      </c>
      <c r="X60" s="61">
        <f t="shared" si="6"/>
        <v>3.0000000000000001E-3</v>
      </c>
      <c r="Y60" s="23" t="s">
        <v>379</v>
      </c>
      <c r="Z60" s="23" t="s">
        <v>380</v>
      </c>
      <c r="AA60" s="23" t="s">
        <v>459</v>
      </c>
      <c r="AB60" s="42"/>
    </row>
    <row r="61" spans="1:28" ht="49.5" customHeight="1" x14ac:dyDescent="0.25">
      <c r="A61" s="107">
        <f>IFERROR(IF(B61="","",1+A54),1)</f>
        <v>12</v>
      </c>
      <c r="B61" s="107" t="s">
        <v>56</v>
      </c>
      <c r="C61" s="107" t="s">
        <v>57</v>
      </c>
      <c r="D61" s="110" t="s">
        <v>56</v>
      </c>
      <c r="E61" s="107" t="s">
        <v>56</v>
      </c>
      <c r="F61" s="10" t="s">
        <v>109</v>
      </c>
      <c r="G61" s="21">
        <v>0.2</v>
      </c>
      <c r="H61" s="59">
        <f>G61*0.015</f>
        <v>3.0000000000000001E-3</v>
      </c>
      <c r="I61" s="29" t="s">
        <v>195</v>
      </c>
      <c r="J61" s="23" t="s">
        <v>255</v>
      </c>
      <c r="K61" s="33">
        <v>1</v>
      </c>
      <c r="L61" s="46">
        <v>0.01</v>
      </c>
      <c r="M61" s="46">
        <v>0.1</v>
      </c>
      <c r="N61" s="46">
        <v>0.6</v>
      </c>
      <c r="O61" s="46">
        <v>0.28999999999999998</v>
      </c>
      <c r="P61" s="48" t="s">
        <v>284</v>
      </c>
      <c r="Q61" s="37"/>
      <c r="R61" s="27">
        <v>0.01</v>
      </c>
      <c r="S61" s="27">
        <v>0.1</v>
      </c>
      <c r="T61" s="27">
        <v>0.6</v>
      </c>
      <c r="U61" s="26">
        <v>0.28999999999999998</v>
      </c>
      <c r="V61" s="59">
        <f t="shared" si="2"/>
        <v>1</v>
      </c>
      <c r="W61" s="60">
        <f t="shared" si="3"/>
        <v>1</v>
      </c>
      <c r="X61" s="61">
        <f t="shared" si="6"/>
        <v>3.0000000000000001E-3</v>
      </c>
      <c r="Y61" s="23" t="s">
        <v>381</v>
      </c>
      <c r="Z61" s="23" t="s">
        <v>382</v>
      </c>
      <c r="AA61" s="23" t="s">
        <v>459</v>
      </c>
      <c r="AB61" s="42"/>
    </row>
    <row r="62" spans="1:28" ht="49.5" customHeight="1" x14ac:dyDescent="0.25">
      <c r="A62" s="108"/>
      <c r="B62" s="108"/>
      <c r="C62" s="108"/>
      <c r="D62" s="111"/>
      <c r="E62" s="108"/>
      <c r="F62" s="10" t="s">
        <v>147</v>
      </c>
      <c r="G62" s="21">
        <v>0.25</v>
      </c>
      <c r="H62" s="59">
        <f t="shared" ref="H62:H99" si="8">G62*0.015</f>
        <v>3.7499999999999999E-3</v>
      </c>
      <c r="I62" s="29" t="s">
        <v>194</v>
      </c>
      <c r="J62" s="23" t="s">
        <v>472</v>
      </c>
      <c r="K62" s="33">
        <v>1</v>
      </c>
      <c r="L62" s="22">
        <v>1</v>
      </c>
      <c r="M62" s="22">
        <v>1</v>
      </c>
      <c r="N62" s="22">
        <v>1</v>
      </c>
      <c r="O62" s="58">
        <v>1</v>
      </c>
      <c r="P62" s="51" t="s">
        <v>284</v>
      </c>
      <c r="Q62" s="34">
        <v>4375</v>
      </c>
      <c r="R62" s="28">
        <v>870</v>
      </c>
      <c r="S62" s="30">
        <v>1401</v>
      </c>
      <c r="T62" s="30">
        <v>1097</v>
      </c>
      <c r="U62" s="34">
        <v>1007</v>
      </c>
      <c r="V62" s="62">
        <f t="shared" si="2"/>
        <v>4375</v>
      </c>
      <c r="W62" s="60">
        <f t="shared" si="3"/>
        <v>1</v>
      </c>
      <c r="X62" s="61">
        <f t="shared" si="6"/>
        <v>3.7499999999999999E-3</v>
      </c>
      <c r="Y62" s="23" t="s">
        <v>384</v>
      </c>
      <c r="Z62" s="23" t="s">
        <v>385</v>
      </c>
      <c r="AA62" s="23" t="s">
        <v>386</v>
      </c>
      <c r="AB62" s="42"/>
    </row>
    <row r="63" spans="1:28" ht="27" customHeight="1" x14ac:dyDescent="0.25">
      <c r="A63" s="108"/>
      <c r="B63" s="108"/>
      <c r="C63" s="108"/>
      <c r="D63" s="111"/>
      <c r="E63" s="108"/>
      <c r="F63" s="10" t="s">
        <v>110</v>
      </c>
      <c r="G63" s="21">
        <v>0.2</v>
      </c>
      <c r="H63" s="59">
        <f t="shared" si="8"/>
        <v>3.0000000000000001E-3</v>
      </c>
      <c r="I63" s="29" t="s">
        <v>195</v>
      </c>
      <c r="J63" s="23" t="s">
        <v>255</v>
      </c>
      <c r="K63" s="33">
        <v>1</v>
      </c>
      <c r="L63" s="46">
        <v>0.25</v>
      </c>
      <c r="M63" s="46">
        <v>0.25</v>
      </c>
      <c r="N63" s="46">
        <v>0.25</v>
      </c>
      <c r="O63" s="46">
        <v>0.25</v>
      </c>
      <c r="P63" s="48" t="s">
        <v>284</v>
      </c>
      <c r="Q63" s="37"/>
      <c r="R63" s="27">
        <v>0.25</v>
      </c>
      <c r="S63" s="27">
        <v>0.25</v>
      </c>
      <c r="T63" s="27">
        <v>0.25</v>
      </c>
      <c r="U63" s="26">
        <v>0.25</v>
      </c>
      <c r="V63" s="59">
        <f t="shared" si="2"/>
        <v>1</v>
      </c>
      <c r="W63" s="60">
        <f t="shared" si="3"/>
        <v>1</v>
      </c>
      <c r="X63" s="61">
        <f t="shared" si="6"/>
        <v>3.0000000000000001E-3</v>
      </c>
      <c r="Y63" s="23" t="s">
        <v>387</v>
      </c>
      <c r="Z63" s="23" t="s">
        <v>388</v>
      </c>
      <c r="AA63" s="23" t="s">
        <v>459</v>
      </c>
      <c r="AB63" s="42"/>
    </row>
    <row r="64" spans="1:28" ht="33.75" x14ac:dyDescent="0.25">
      <c r="A64" s="108"/>
      <c r="B64" s="108"/>
      <c r="C64" s="108"/>
      <c r="D64" s="111"/>
      <c r="E64" s="108"/>
      <c r="F64" s="10" t="s">
        <v>111</v>
      </c>
      <c r="G64" s="21">
        <v>0.15</v>
      </c>
      <c r="H64" s="59">
        <f t="shared" si="8"/>
        <v>2.2499999999999998E-3</v>
      </c>
      <c r="I64" s="29" t="s">
        <v>195</v>
      </c>
      <c r="J64" s="23" t="s">
        <v>225</v>
      </c>
      <c r="K64" s="33">
        <v>1</v>
      </c>
      <c r="L64" s="46">
        <v>0.1</v>
      </c>
      <c r="M64" s="46">
        <v>0.1</v>
      </c>
      <c r="N64" s="46">
        <v>0.1</v>
      </c>
      <c r="O64" s="46">
        <v>0.7</v>
      </c>
      <c r="P64" s="48" t="s">
        <v>284</v>
      </c>
      <c r="Q64" s="37"/>
      <c r="R64" s="33">
        <v>0.1</v>
      </c>
      <c r="S64" s="33">
        <v>0.1</v>
      </c>
      <c r="T64" s="33">
        <v>0.1</v>
      </c>
      <c r="U64" s="52">
        <v>0.7</v>
      </c>
      <c r="V64" s="59">
        <f t="shared" si="2"/>
        <v>1</v>
      </c>
      <c r="W64" s="60">
        <f t="shared" si="3"/>
        <v>1</v>
      </c>
      <c r="X64" s="61">
        <f t="shared" si="6"/>
        <v>2.2499999999999998E-3</v>
      </c>
      <c r="Y64" s="23" t="s">
        <v>387</v>
      </c>
      <c r="Z64" s="23" t="s">
        <v>389</v>
      </c>
      <c r="AA64" s="23" t="s">
        <v>390</v>
      </c>
      <c r="AB64" s="42"/>
    </row>
    <row r="65" spans="1:28" ht="38.25" customHeight="1" x14ac:dyDescent="0.25">
      <c r="A65" s="108"/>
      <c r="B65" s="108"/>
      <c r="C65" s="108"/>
      <c r="D65" s="111"/>
      <c r="E65" s="108"/>
      <c r="F65" s="10" t="s">
        <v>112</v>
      </c>
      <c r="G65" s="21">
        <v>0.1</v>
      </c>
      <c r="H65" s="59">
        <f t="shared" si="8"/>
        <v>1.5E-3</v>
      </c>
      <c r="I65" s="29" t="s">
        <v>195</v>
      </c>
      <c r="J65" s="23" t="s">
        <v>255</v>
      </c>
      <c r="K65" s="55">
        <v>1</v>
      </c>
      <c r="L65" s="22">
        <v>0</v>
      </c>
      <c r="M65" s="22">
        <v>0.35</v>
      </c>
      <c r="N65" s="56">
        <v>0.3</v>
      </c>
      <c r="O65" s="22">
        <v>0.35</v>
      </c>
      <c r="P65" s="48" t="s">
        <v>284</v>
      </c>
      <c r="Q65" s="37"/>
      <c r="R65" s="28">
        <v>0</v>
      </c>
      <c r="S65" s="54">
        <v>0.3</v>
      </c>
      <c r="T65" s="54">
        <v>0.3</v>
      </c>
      <c r="U65" s="83">
        <v>0.4</v>
      </c>
      <c r="V65" s="63">
        <f t="shared" si="2"/>
        <v>1</v>
      </c>
      <c r="W65" s="60">
        <f t="shared" si="3"/>
        <v>1</v>
      </c>
      <c r="X65" s="61">
        <f t="shared" si="6"/>
        <v>1.5E-3</v>
      </c>
      <c r="Y65" s="23" t="s">
        <v>391</v>
      </c>
      <c r="Z65" s="23" t="s">
        <v>392</v>
      </c>
      <c r="AA65" s="23" t="s">
        <v>459</v>
      </c>
      <c r="AB65" s="42"/>
    </row>
    <row r="66" spans="1:28" ht="26.25" customHeight="1" x14ac:dyDescent="0.25">
      <c r="A66" s="109"/>
      <c r="B66" s="109"/>
      <c r="C66" s="109"/>
      <c r="D66" s="112"/>
      <c r="E66" s="109"/>
      <c r="F66" s="10" t="s">
        <v>113</v>
      </c>
      <c r="G66" s="21">
        <v>0.1</v>
      </c>
      <c r="H66" s="59">
        <f t="shared" si="8"/>
        <v>1.5E-3</v>
      </c>
      <c r="I66" s="29" t="s">
        <v>195</v>
      </c>
      <c r="J66" s="23" t="s">
        <v>225</v>
      </c>
      <c r="K66" s="33">
        <v>1</v>
      </c>
      <c r="L66" s="46">
        <v>0.25</v>
      </c>
      <c r="M66" s="46">
        <v>0.25</v>
      </c>
      <c r="N66" s="46">
        <v>0.25</v>
      </c>
      <c r="O66" s="46">
        <v>0.25</v>
      </c>
      <c r="P66" s="48" t="s">
        <v>284</v>
      </c>
      <c r="Q66" s="37"/>
      <c r="R66" s="27">
        <v>0.25</v>
      </c>
      <c r="S66" s="27">
        <v>0.25</v>
      </c>
      <c r="T66" s="27">
        <v>0.25</v>
      </c>
      <c r="U66" s="26">
        <v>0.25</v>
      </c>
      <c r="V66" s="59">
        <f t="shared" si="2"/>
        <v>1</v>
      </c>
      <c r="W66" s="60">
        <f t="shared" si="3"/>
        <v>1</v>
      </c>
      <c r="X66" s="61">
        <f t="shared" si="6"/>
        <v>1.5E-3</v>
      </c>
      <c r="Y66" s="23" t="s">
        <v>393</v>
      </c>
      <c r="Z66" s="23" t="s">
        <v>394</v>
      </c>
      <c r="AA66" s="23" t="s">
        <v>459</v>
      </c>
      <c r="AB66" s="42"/>
    </row>
    <row r="67" spans="1:28" ht="33.75" x14ac:dyDescent="0.25">
      <c r="A67" s="107">
        <f>IFERROR(IF(B67="","",1+A61),1)</f>
        <v>13</v>
      </c>
      <c r="B67" s="107" t="s">
        <v>56</v>
      </c>
      <c r="C67" s="107" t="s">
        <v>61</v>
      </c>
      <c r="D67" s="110" t="s">
        <v>56</v>
      </c>
      <c r="E67" s="107" t="s">
        <v>56</v>
      </c>
      <c r="F67" s="10" t="s">
        <v>128</v>
      </c>
      <c r="G67" s="21">
        <v>0.25</v>
      </c>
      <c r="H67" s="59">
        <f t="shared" si="8"/>
        <v>3.7499999999999999E-3</v>
      </c>
      <c r="I67" s="29" t="s">
        <v>195</v>
      </c>
      <c r="J67" s="23" t="s">
        <v>286</v>
      </c>
      <c r="K67" s="33">
        <v>1</v>
      </c>
      <c r="L67" s="46">
        <v>0.25</v>
      </c>
      <c r="M67" s="46">
        <v>0.25</v>
      </c>
      <c r="N67" s="46">
        <v>0.25</v>
      </c>
      <c r="O67" s="46">
        <v>0.25</v>
      </c>
      <c r="P67" s="48" t="s">
        <v>285</v>
      </c>
      <c r="Q67" s="37"/>
      <c r="R67" s="27">
        <v>0.25</v>
      </c>
      <c r="S67" s="27">
        <v>0.25</v>
      </c>
      <c r="T67" s="27">
        <v>0.25</v>
      </c>
      <c r="U67" s="26">
        <v>0.25</v>
      </c>
      <c r="V67" s="59">
        <f t="shared" si="2"/>
        <v>1</v>
      </c>
      <c r="W67" s="60">
        <f t="shared" si="3"/>
        <v>1</v>
      </c>
      <c r="X67" s="61">
        <f t="shared" si="6"/>
        <v>3.7499999999999999E-3</v>
      </c>
      <c r="Y67" s="23" t="s">
        <v>395</v>
      </c>
      <c r="Z67" s="23" t="s">
        <v>396</v>
      </c>
      <c r="AA67" s="23" t="s">
        <v>459</v>
      </c>
      <c r="AB67" s="42"/>
    </row>
    <row r="68" spans="1:28" ht="33.75" x14ac:dyDescent="0.25">
      <c r="A68" s="108"/>
      <c r="B68" s="108"/>
      <c r="C68" s="108"/>
      <c r="D68" s="111"/>
      <c r="E68" s="108"/>
      <c r="F68" s="10" t="s">
        <v>129</v>
      </c>
      <c r="G68" s="21">
        <v>0.25</v>
      </c>
      <c r="H68" s="59">
        <f t="shared" si="8"/>
        <v>3.7499999999999999E-3</v>
      </c>
      <c r="I68" s="29" t="s">
        <v>195</v>
      </c>
      <c r="J68" s="23" t="s">
        <v>287</v>
      </c>
      <c r="K68" s="33">
        <v>1</v>
      </c>
      <c r="L68" s="46">
        <v>0.25</v>
      </c>
      <c r="M68" s="46">
        <v>0.25</v>
      </c>
      <c r="N68" s="46">
        <v>0.25</v>
      </c>
      <c r="O68" s="46">
        <v>0.25</v>
      </c>
      <c r="P68" s="48" t="s">
        <v>285</v>
      </c>
      <c r="Q68" s="37"/>
      <c r="R68" s="27">
        <v>0.25</v>
      </c>
      <c r="S68" s="27">
        <v>0.25</v>
      </c>
      <c r="T68" s="27">
        <v>0.25</v>
      </c>
      <c r="U68" s="26">
        <v>0.25</v>
      </c>
      <c r="V68" s="59">
        <f t="shared" si="2"/>
        <v>1</v>
      </c>
      <c r="W68" s="60">
        <f t="shared" si="3"/>
        <v>1</v>
      </c>
      <c r="X68" s="61">
        <f t="shared" si="6"/>
        <v>3.7499999999999999E-3</v>
      </c>
      <c r="Y68" s="23" t="s">
        <v>397</v>
      </c>
      <c r="Z68" s="23" t="s">
        <v>398</v>
      </c>
      <c r="AA68" s="23" t="s">
        <v>459</v>
      </c>
      <c r="AB68" s="42"/>
    </row>
    <row r="69" spans="1:28" ht="33.75" x14ac:dyDescent="0.25">
      <c r="A69" s="108"/>
      <c r="B69" s="108"/>
      <c r="C69" s="108"/>
      <c r="D69" s="111"/>
      <c r="E69" s="108"/>
      <c r="F69" s="10" t="s">
        <v>130</v>
      </c>
      <c r="G69" s="21">
        <v>0.1</v>
      </c>
      <c r="H69" s="59">
        <f t="shared" si="8"/>
        <v>1.5E-3</v>
      </c>
      <c r="I69" s="29" t="s">
        <v>195</v>
      </c>
      <c r="J69" s="23" t="s">
        <v>287</v>
      </c>
      <c r="K69" s="33">
        <v>1</v>
      </c>
      <c r="L69" s="46">
        <v>0.25</v>
      </c>
      <c r="M69" s="46">
        <v>0.25</v>
      </c>
      <c r="N69" s="46">
        <v>0.25</v>
      </c>
      <c r="O69" s="46">
        <v>0.25</v>
      </c>
      <c r="P69" s="48" t="s">
        <v>285</v>
      </c>
      <c r="Q69" s="37"/>
      <c r="R69" s="27">
        <v>0.25</v>
      </c>
      <c r="S69" s="27">
        <v>0.25</v>
      </c>
      <c r="T69" s="27">
        <v>0.25</v>
      </c>
      <c r="U69" s="26">
        <v>0.25</v>
      </c>
      <c r="V69" s="59">
        <f t="shared" si="2"/>
        <v>1</v>
      </c>
      <c r="W69" s="60">
        <f t="shared" si="3"/>
        <v>1</v>
      </c>
      <c r="X69" s="61">
        <f t="shared" si="6"/>
        <v>1.5E-3</v>
      </c>
      <c r="Y69" s="23" t="s">
        <v>397</v>
      </c>
      <c r="Z69" s="23" t="s">
        <v>398</v>
      </c>
      <c r="AA69" s="23" t="s">
        <v>459</v>
      </c>
      <c r="AB69" s="42"/>
    </row>
    <row r="70" spans="1:28" ht="33.75" x14ac:dyDescent="0.25">
      <c r="A70" s="108"/>
      <c r="B70" s="108"/>
      <c r="C70" s="108"/>
      <c r="D70" s="111"/>
      <c r="E70" s="108"/>
      <c r="F70" s="10" t="s">
        <v>131</v>
      </c>
      <c r="G70" s="21">
        <v>0.1</v>
      </c>
      <c r="H70" s="59">
        <f t="shared" si="8"/>
        <v>1.5E-3</v>
      </c>
      <c r="I70" s="29" t="s">
        <v>195</v>
      </c>
      <c r="J70" s="23" t="s">
        <v>288</v>
      </c>
      <c r="K70" s="33">
        <v>1</v>
      </c>
      <c r="L70" s="46">
        <v>0.25</v>
      </c>
      <c r="M70" s="46">
        <v>0.25</v>
      </c>
      <c r="N70" s="46">
        <v>0.25</v>
      </c>
      <c r="O70" s="46">
        <v>0.25</v>
      </c>
      <c r="P70" s="48" t="s">
        <v>285</v>
      </c>
      <c r="Q70" s="37"/>
      <c r="R70" s="27">
        <v>0.25</v>
      </c>
      <c r="S70" s="27">
        <v>0.25</v>
      </c>
      <c r="T70" s="27">
        <v>0.25</v>
      </c>
      <c r="U70" s="26">
        <v>0.25</v>
      </c>
      <c r="V70" s="59">
        <f t="shared" si="2"/>
        <v>1</v>
      </c>
      <c r="W70" s="60">
        <f t="shared" si="3"/>
        <v>1</v>
      </c>
      <c r="X70" s="61">
        <f t="shared" si="6"/>
        <v>1.5E-3</v>
      </c>
      <c r="Y70" s="23" t="s">
        <v>399</v>
      </c>
      <c r="Z70" s="23" t="s">
        <v>400</v>
      </c>
      <c r="AA70" s="23" t="s">
        <v>459</v>
      </c>
      <c r="AB70" s="42"/>
    </row>
    <row r="71" spans="1:28" ht="33.75" x14ac:dyDescent="0.25">
      <c r="A71" s="108"/>
      <c r="B71" s="108"/>
      <c r="C71" s="108"/>
      <c r="D71" s="111"/>
      <c r="E71" s="108"/>
      <c r="F71" s="10" t="s">
        <v>132</v>
      </c>
      <c r="G71" s="21">
        <v>0.05</v>
      </c>
      <c r="H71" s="59">
        <f t="shared" si="8"/>
        <v>7.5000000000000002E-4</v>
      </c>
      <c r="I71" s="29" t="s">
        <v>195</v>
      </c>
      <c r="J71" s="23" t="s">
        <v>289</v>
      </c>
      <c r="K71" s="33">
        <v>1</v>
      </c>
      <c r="L71" s="46">
        <v>0.25</v>
      </c>
      <c r="M71" s="46">
        <v>0.25</v>
      </c>
      <c r="N71" s="46">
        <v>0.25</v>
      </c>
      <c r="O71" s="46">
        <v>0.25</v>
      </c>
      <c r="P71" s="48" t="s">
        <v>285</v>
      </c>
      <c r="Q71" s="37"/>
      <c r="R71" s="27">
        <v>0.25</v>
      </c>
      <c r="S71" s="27">
        <v>0.25</v>
      </c>
      <c r="T71" s="27">
        <v>0.25</v>
      </c>
      <c r="U71" s="26">
        <v>0.25</v>
      </c>
      <c r="V71" s="59">
        <f t="shared" si="2"/>
        <v>1</v>
      </c>
      <c r="W71" s="60">
        <f t="shared" si="3"/>
        <v>1</v>
      </c>
      <c r="X71" s="61">
        <f t="shared" si="6"/>
        <v>7.5000000000000002E-4</v>
      </c>
      <c r="Y71" s="23" t="s">
        <v>401</v>
      </c>
      <c r="Z71" s="23" t="s">
        <v>402</v>
      </c>
      <c r="AA71" s="23" t="s">
        <v>459</v>
      </c>
      <c r="AB71" s="42"/>
    </row>
    <row r="72" spans="1:28" ht="33.75" x14ac:dyDescent="0.25">
      <c r="A72" s="108"/>
      <c r="B72" s="108"/>
      <c r="C72" s="108"/>
      <c r="D72" s="111"/>
      <c r="E72" s="108"/>
      <c r="F72" s="10" t="s">
        <v>133</v>
      </c>
      <c r="G72" s="21">
        <v>0.05</v>
      </c>
      <c r="H72" s="59">
        <f t="shared" si="8"/>
        <v>7.5000000000000002E-4</v>
      </c>
      <c r="I72" s="29" t="s">
        <v>195</v>
      </c>
      <c r="J72" s="23" t="s">
        <v>290</v>
      </c>
      <c r="K72" s="33">
        <v>1</v>
      </c>
      <c r="L72" s="46">
        <v>0.25</v>
      </c>
      <c r="M72" s="46">
        <v>0.25</v>
      </c>
      <c r="N72" s="46">
        <v>0.25</v>
      </c>
      <c r="O72" s="46">
        <v>0.25</v>
      </c>
      <c r="P72" s="48" t="s">
        <v>285</v>
      </c>
      <c r="Q72" s="37"/>
      <c r="R72" s="27">
        <v>0.25</v>
      </c>
      <c r="S72" s="27">
        <v>0.25</v>
      </c>
      <c r="T72" s="27">
        <v>0.25</v>
      </c>
      <c r="U72" s="26">
        <v>0.25</v>
      </c>
      <c r="V72" s="59">
        <f t="shared" si="2"/>
        <v>1</v>
      </c>
      <c r="W72" s="60">
        <f t="shared" si="3"/>
        <v>1</v>
      </c>
      <c r="X72" s="61">
        <f t="shared" ref="X72:X99" si="9">W72*H72</f>
        <v>7.5000000000000002E-4</v>
      </c>
      <c r="Y72" s="23" t="s">
        <v>403</v>
      </c>
      <c r="Z72" s="23" t="s">
        <v>404</v>
      </c>
      <c r="AA72" s="23" t="s">
        <v>459</v>
      </c>
      <c r="AB72" s="42"/>
    </row>
    <row r="73" spans="1:28" ht="33.75" x14ac:dyDescent="0.25">
      <c r="A73" s="108"/>
      <c r="B73" s="108"/>
      <c r="C73" s="108"/>
      <c r="D73" s="111"/>
      <c r="E73" s="108"/>
      <c r="F73" s="10" t="s">
        <v>118</v>
      </c>
      <c r="G73" s="21">
        <v>0.1</v>
      </c>
      <c r="H73" s="59">
        <f t="shared" si="8"/>
        <v>1.5E-3</v>
      </c>
      <c r="I73" s="29" t="s">
        <v>195</v>
      </c>
      <c r="J73" s="23" t="s">
        <v>256</v>
      </c>
      <c r="K73" s="55">
        <v>1</v>
      </c>
      <c r="L73" s="22">
        <v>0.25</v>
      </c>
      <c r="M73" s="22">
        <v>0.25</v>
      </c>
      <c r="N73" s="22">
        <v>0.25</v>
      </c>
      <c r="O73" s="22">
        <v>0.25</v>
      </c>
      <c r="P73" s="48" t="s">
        <v>285</v>
      </c>
      <c r="Q73" s="37"/>
      <c r="R73" s="28">
        <v>0.25</v>
      </c>
      <c r="S73" s="28">
        <v>0.25</v>
      </c>
      <c r="T73" s="28">
        <v>0.25</v>
      </c>
      <c r="U73" s="57">
        <v>0.25</v>
      </c>
      <c r="V73" s="63">
        <f t="shared" ref="V73:V94" si="10">SUM(R73:U73)</f>
        <v>1</v>
      </c>
      <c r="W73" s="60">
        <f t="shared" ref="W73:W94" si="11">IFERROR(IF(I73="Demanda",V73/Q73,IF(I73="Constante",V73/(K73*4),V73/K73)),0)</f>
        <v>1</v>
      </c>
      <c r="X73" s="61">
        <f t="shared" si="9"/>
        <v>1.5E-3</v>
      </c>
      <c r="Y73" s="23" t="s">
        <v>405</v>
      </c>
      <c r="Z73" s="23" t="s">
        <v>405</v>
      </c>
      <c r="AA73" s="23" t="s">
        <v>459</v>
      </c>
      <c r="AB73" s="42"/>
    </row>
    <row r="74" spans="1:28" ht="33.75" x14ac:dyDescent="0.25">
      <c r="A74" s="109"/>
      <c r="B74" s="109"/>
      <c r="C74" s="109"/>
      <c r="D74" s="112"/>
      <c r="E74" s="109"/>
      <c r="F74" s="10" t="s">
        <v>113</v>
      </c>
      <c r="G74" s="21">
        <v>0.1</v>
      </c>
      <c r="H74" s="59">
        <f t="shared" si="8"/>
        <v>1.5E-3</v>
      </c>
      <c r="I74" s="29" t="s">
        <v>195</v>
      </c>
      <c r="J74" s="23" t="s">
        <v>225</v>
      </c>
      <c r="K74" s="33">
        <v>1</v>
      </c>
      <c r="L74" s="46">
        <v>0.25</v>
      </c>
      <c r="M74" s="46">
        <v>0.25</v>
      </c>
      <c r="N74" s="46">
        <v>0.25</v>
      </c>
      <c r="O74" s="46">
        <v>0.25</v>
      </c>
      <c r="P74" s="48" t="s">
        <v>285</v>
      </c>
      <c r="Q74" s="37"/>
      <c r="R74" s="27">
        <v>0.25</v>
      </c>
      <c r="S74" s="27">
        <v>0.25</v>
      </c>
      <c r="T74" s="27">
        <v>0.25</v>
      </c>
      <c r="U74" s="26">
        <v>0.25</v>
      </c>
      <c r="V74" s="59">
        <f t="shared" si="10"/>
        <v>1</v>
      </c>
      <c r="W74" s="60">
        <f t="shared" si="11"/>
        <v>1</v>
      </c>
      <c r="X74" s="61">
        <f t="shared" si="9"/>
        <v>1.5E-3</v>
      </c>
      <c r="Y74" s="23" t="s">
        <v>393</v>
      </c>
      <c r="Z74" s="23" t="s">
        <v>394</v>
      </c>
      <c r="AA74" s="23" t="s">
        <v>459</v>
      </c>
      <c r="AB74" s="42"/>
    </row>
    <row r="75" spans="1:28" ht="56.25" x14ac:dyDescent="0.25">
      <c r="A75" s="107">
        <f>IFERROR(IF(B75="","",1+A67),1)</f>
        <v>14</v>
      </c>
      <c r="B75" s="107" t="s">
        <v>56</v>
      </c>
      <c r="C75" s="107" t="s">
        <v>59</v>
      </c>
      <c r="D75" s="110" t="s">
        <v>56</v>
      </c>
      <c r="E75" s="107" t="s">
        <v>56</v>
      </c>
      <c r="F75" s="10" t="s">
        <v>119</v>
      </c>
      <c r="G75" s="21">
        <v>0.25</v>
      </c>
      <c r="H75" s="59">
        <f t="shared" si="8"/>
        <v>3.7499999999999999E-3</v>
      </c>
      <c r="I75" s="29" t="s">
        <v>196</v>
      </c>
      <c r="J75" s="23" t="s">
        <v>248</v>
      </c>
      <c r="K75" s="34">
        <v>1</v>
      </c>
      <c r="L75" s="35">
        <v>1</v>
      </c>
      <c r="M75" s="35">
        <v>1</v>
      </c>
      <c r="N75" s="35">
        <v>1</v>
      </c>
      <c r="O75" s="35">
        <v>1</v>
      </c>
      <c r="P75" s="19" t="s">
        <v>247</v>
      </c>
      <c r="Q75" s="37"/>
      <c r="R75" s="28">
        <v>1</v>
      </c>
      <c r="S75" s="28">
        <v>1</v>
      </c>
      <c r="T75" s="28">
        <v>1</v>
      </c>
      <c r="U75" s="57">
        <v>1</v>
      </c>
      <c r="V75" s="63">
        <f t="shared" si="10"/>
        <v>4</v>
      </c>
      <c r="W75" s="60">
        <f t="shared" si="11"/>
        <v>1</v>
      </c>
      <c r="X75" s="61">
        <f t="shared" si="9"/>
        <v>3.7499999999999999E-3</v>
      </c>
      <c r="Y75" s="23" t="s">
        <v>406</v>
      </c>
      <c r="Z75" s="23" t="s">
        <v>407</v>
      </c>
      <c r="AA75" s="23" t="s">
        <v>459</v>
      </c>
      <c r="AB75" s="42" t="s">
        <v>469</v>
      </c>
    </row>
    <row r="76" spans="1:28" ht="33.75" x14ac:dyDescent="0.25">
      <c r="A76" s="108"/>
      <c r="B76" s="108"/>
      <c r="C76" s="108"/>
      <c r="D76" s="111"/>
      <c r="E76" s="108"/>
      <c r="F76" s="10" t="s">
        <v>120</v>
      </c>
      <c r="G76" s="21">
        <v>0.25</v>
      </c>
      <c r="H76" s="59">
        <f t="shared" si="8"/>
        <v>3.7499999999999999E-3</v>
      </c>
      <c r="I76" s="29" t="s">
        <v>195</v>
      </c>
      <c r="J76" s="23" t="s">
        <v>249</v>
      </c>
      <c r="K76" s="34">
        <v>55</v>
      </c>
      <c r="L76" s="35">
        <v>14</v>
      </c>
      <c r="M76" s="35">
        <v>14</v>
      </c>
      <c r="N76" s="35">
        <v>14</v>
      </c>
      <c r="O76" s="35">
        <v>13</v>
      </c>
      <c r="P76" s="19" t="s">
        <v>247</v>
      </c>
      <c r="Q76" s="37"/>
      <c r="R76" s="28">
        <v>14</v>
      </c>
      <c r="S76" s="28">
        <v>14</v>
      </c>
      <c r="T76" s="28">
        <v>14</v>
      </c>
      <c r="U76" s="57">
        <v>13</v>
      </c>
      <c r="V76" s="63">
        <f t="shared" si="10"/>
        <v>55</v>
      </c>
      <c r="W76" s="60">
        <f t="shared" si="11"/>
        <v>1</v>
      </c>
      <c r="X76" s="61">
        <f t="shared" si="9"/>
        <v>3.7499999999999999E-3</v>
      </c>
      <c r="Y76" s="23" t="s">
        <v>408</v>
      </c>
      <c r="Z76" s="23" t="s">
        <v>409</v>
      </c>
      <c r="AA76" s="23" t="s">
        <v>410</v>
      </c>
      <c r="AB76" s="42"/>
    </row>
    <row r="77" spans="1:28" ht="22.5" x14ac:dyDescent="0.25">
      <c r="A77" s="108"/>
      <c r="B77" s="108"/>
      <c r="C77" s="108"/>
      <c r="D77" s="111"/>
      <c r="E77" s="108"/>
      <c r="F77" s="10" t="s">
        <v>121</v>
      </c>
      <c r="G77" s="21">
        <v>0.2</v>
      </c>
      <c r="H77" s="59">
        <f t="shared" si="8"/>
        <v>3.0000000000000001E-3</v>
      </c>
      <c r="I77" s="29" t="s">
        <v>194</v>
      </c>
      <c r="J77" s="23" t="s">
        <v>221</v>
      </c>
      <c r="K77" s="33">
        <v>1</v>
      </c>
      <c r="L77" s="35">
        <v>1</v>
      </c>
      <c r="M77" s="35">
        <v>1</v>
      </c>
      <c r="N77" s="35">
        <v>1</v>
      </c>
      <c r="O77" s="35">
        <v>1</v>
      </c>
      <c r="P77" s="19" t="s">
        <v>247</v>
      </c>
      <c r="Q77" s="37">
        <v>7</v>
      </c>
      <c r="R77" s="28">
        <v>2</v>
      </c>
      <c r="S77" s="28">
        <v>4</v>
      </c>
      <c r="T77" s="28">
        <v>0</v>
      </c>
      <c r="U77" s="57">
        <v>1</v>
      </c>
      <c r="V77" s="63">
        <f t="shared" si="10"/>
        <v>7</v>
      </c>
      <c r="W77" s="60">
        <f t="shared" si="11"/>
        <v>1</v>
      </c>
      <c r="X77" s="61">
        <f t="shared" si="9"/>
        <v>3.0000000000000001E-3</v>
      </c>
      <c r="Y77" s="23" t="s">
        <v>411</v>
      </c>
      <c r="Z77" s="23" t="s">
        <v>412</v>
      </c>
      <c r="AA77" s="23" t="s">
        <v>413</v>
      </c>
      <c r="AB77" s="42"/>
    </row>
    <row r="78" spans="1:28" ht="51" customHeight="1" x14ac:dyDescent="0.25">
      <c r="A78" s="108"/>
      <c r="B78" s="108"/>
      <c r="C78" s="108"/>
      <c r="D78" s="112"/>
      <c r="E78" s="109"/>
      <c r="F78" s="10" t="s">
        <v>122</v>
      </c>
      <c r="G78" s="21">
        <v>0.2</v>
      </c>
      <c r="H78" s="59">
        <f t="shared" si="8"/>
        <v>3.0000000000000001E-3</v>
      </c>
      <c r="I78" s="29" t="s">
        <v>194</v>
      </c>
      <c r="J78" s="23" t="s">
        <v>250</v>
      </c>
      <c r="K78" s="33">
        <v>1</v>
      </c>
      <c r="L78" s="35">
        <v>1</v>
      </c>
      <c r="M78" s="35">
        <v>1</v>
      </c>
      <c r="N78" s="35">
        <v>1</v>
      </c>
      <c r="O78" s="35">
        <v>1</v>
      </c>
      <c r="P78" s="19" t="s">
        <v>247</v>
      </c>
      <c r="Q78" s="37">
        <v>3</v>
      </c>
      <c r="R78" s="28">
        <v>2</v>
      </c>
      <c r="S78" s="28">
        <v>1</v>
      </c>
      <c r="T78" s="28">
        <v>0</v>
      </c>
      <c r="U78" s="57">
        <v>0</v>
      </c>
      <c r="V78" s="63">
        <f t="shared" si="10"/>
        <v>3</v>
      </c>
      <c r="W78" s="60">
        <f t="shared" si="11"/>
        <v>1</v>
      </c>
      <c r="X78" s="61">
        <f t="shared" si="9"/>
        <v>3.0000000000000001E-3</v>
      </c>
      <c r="Y78" s="23" t="s">
        <v>414</v>
      </c>
      <c r="Z78" s="23" t="s">
        <v>415</v>
      </c>
      <c r="AA78" s="23" t="s">
        <v>459</v>
      </c>
      <c r="AB78" s="42"/>
    </row>
    <row r="79" spans="1:28" ht="24.75" customHeight="1" x14ac:dyDescent="0.25">
      <c r="A79" s="109"/>
      <c r="B79" s="109"/>
      <c r="C79" s="109"/>
      <c r="D79" s="16" t="s">
        <v>70</v>
      </c>
      <c r="E79" s="17" t="s">
        <v>13</v>
      </c>
      <c r="F79" s="10" t="s">
        <v>123</v>
      </c>
      <c r="G79" s="21">
        <v>0.1</v>
      </c>
      <c r="H79" s="59">
        <f t="shared" si="8"/>
        <v>1.5E-3</v>
      </c>
      <c r="I79" s="29" t="s">
        <v>195</v>
      </c>
      <c r="J79" s="23" t="s">
        <v>251</v>
      </c>
      <c r="K79" s="33">
        <v>1</v>
      </c>
      <c r="L79" s="21">
        <v>0.25</v>
      </c>
      <c r="M79" s="21">
        <v>0.25</v>
      </c>
      <c r="N79" s="21">
        <v>0.25</v>
      </c>
      <c r="O79" s="21">
        <v>0.25</v>
      </c>
      <c r="P79" s="19" t="s">
        <v>247</v>
      </c>
      <c r="Q79" s="37"/>
      <c r="R79" s="27">
        <v>0.25</v>
      </c>
      <c r="S79" s="27">
        <v>0.25</v>
      </c>
      <c r="T79" s="27">
        <v>0.25</v>
      </c>
      <c r="U79" s="26">
        <v>0.25</v>
      </c>
      <c r="V79" s="59">
        <f t="shared" si="10"/>
        <v>1</v>
      </c>
      <c r="W79" s="60">
        <f t="shared" si="11"/>
        <v>1</v>
      </c>
      <c r="X79" s="61">
        <f t="shared" si="9"/>
        <v>1.5E-3</v>
      </c>
      <c r="Y79" s="23" t="s">
        <v>393</v>
      </c>
      <c r="Z79" s="23" t="s">
        <v>394</v>
      </c>
      <c r="AA79" s="23" t="s">
        <v>459</v>
      </c>
      <c r="AB79" s="42"/>
    </row>
    <row r="80" spans="1:28" ht="24.75" customHeight="1" x14ac:dyDescent="0.25">
      <c r="A80" s="107">
        <f>IFERROR(IF(B80="","",1+A75),1)</f>
        <v>15</v>
      </c>
      <c r="B80" s="107" t="s">
        <v>56</v>
      </c>
      <c r="C80" s="107" t="s">
        <v>58</v>
      </c>
      <c r="D80" s="110" t="s">
        <v>56</v>
      </c>
      <c r="E80" s="107" t="s">
        <v>56</v>
      </c>
      <c r="F80" s="10" t="s">
        <v>114</v>
      </c>
      <c r="G80" s="21">
        <v>0.25</v>
      </c>
      <c r="H80" s="59">
        <f t="shared" si="8"/>
        <v>3.7499999999999999E-3</v>
      </c>
      <c r="I80" s="29" t="s">
        <v>195</v>
      </c>
      <c r="J80" s="23" t="s">
        <v>252</v>
      </c>
      <c r="K80" s="34">
        <v>8</v>
      </c>
      <c r="L80" s="35">
        <v>2</v>
      </c>
      <c r="M80" s="35">
        <v>2</v>
      </c>
      <c r="N80" s="35">
        <v>4</v>
      </c>
      <c r="O80" s="35">
        <v>0</v>
      </c>
      <c r="P80" s="19" t="s">
        <v>253</v>
      </c>
      <c r="Q80" s="37"/>
      <c r="R80" s="28">
        <v>1</v>
      </c>
      <c r="S80" s="28">
        <v>2</v>
      </c>
      <c r="T80" s="28">
        <v>5</v>
      </c>
      <c r="U80" s="57">
        <v>0</v>
      </c>
      <c r="V80" s="63">
        <f t="shared" si="10"/>
        <v>8</v>
      </c>
      <c r="W80" s="60">
        <f t="shared" si="11"/>
        <v>1</v>
      </c>
      <c r="X80" s="61">
        <f t="shared" si="9"/>
        <v>3.7499999999999999E-3</v>
      </c>
      <c r="Y80" s="23" t="s">
        <v>416</v>
      </c>
      <c r="Z80" s="23" t="s">
        <v>417</v>
      </c>
      <c r="AA80" s="23" t="s">
        <v>459</v>
      </c>
      <c r="AB80" s="42"/>
    </row>
    <row r="81" spans="1:28" ht="25.5" customHeight="1" x14ac:dyDescent="0.25">
      <c r="A81" s="108"/>
      <c r="B81" s="108"/>
      <c r="C81" s="108"/>
      <c r="D81" s="111"/>
      <c r="E81" s="108"/>
      <c r="F81" s="10" t="s">
        <v>115</v>
      </c>
      <c r="G81" s="21">
        <v>0.1</v>
      </c>
      <c r="H81" s="59">
        <f t="shared" si="8"/>
        <v>1.5E-3</v>
      </c>
      <c r="I81" s="29" t="s">
        <v>194</v>
      </c>
      <c r="J81" s="23" t="s">
        <v>254</v>
      </c>
      <c r="K81" s="33">
        <v>1</v>
      </c>
      <c r="L81" s="35">
        <v>1</v>
      </c>
      <c r="M81" s="35">
        <v>1</v>
      </c>
      <c r="N81" s="35">
        <v>1</v>
      </c>
      <c r="O81" s="35">
        <v>1</v>
      </c>
      <c r="P81" s="19" t="s">
        <v>253</v>
      </c>
      <c r="Q81" s="37">
        <v>11</v>
      </c>
      <c r="R81" s="28">
        <v>4</v>
      </c>
      <c r="S81" s="28">
        <v>3</v>
      </c>
      <c r="T81" s="28">
        <v>3</v>
      </c>
      <c r="U81" s="57">
        <v>1</v>
      </c>
      <c r="V81" s="63">
        <f t="shared" si="10"/>
        <v>11</v>
      </c>
      <c r="W81" s="60">
        <f t="shared" si="11"/>
        <v>1</v>
      </c>
      <c r="X81" s="61">
        <f t="shared" si="9"/>
        <v>1.5E-3</v>
      </c>
      <c r="Y81" s="23" t="s">
        <v>418</v>
      </c>
      <c r="Z81" s="23" t="s">
        <v>419</v>
      </c>
      <c r="AA81" s="23" t="s">
        <v>459</v>
      </c>
      <c r="AB81" s="42"/>
    </row>
    <row r="82" spans="1:28" ht="22.5" x14ac:dyDescent="0.25">
      <c r="A82" s="108"/>
      <c r="B82" s="108"/>
      <c r="C82" s="108"/>
      <c r="D82" s="111"/>
      <c r="E82" s="108"/>
      <c r="F82" s="10" t="s">
        <v>148</v>
      </c>
      <c r="G82" s="21">
        <v>0.25</v>
      </c>
      <c r="H82" s="59">
        <f t="shared" si="8"/>
        <v>3.7499999999999999E-3</v>
      </c>
      <c r="I82" s="29" t="s">
        <v>195</v>
      </c>
      <c r="J82" s="23" t="s">
        <v>257</v>
      </c>
      <c r="K82" s="33">
        <v>1</v>
      </c>
      <c r="L82" s="21">
        <v>0.25</v>
      </c>
      <c r="M82" s="21">
        <v>0.25</v>
      </c>
      <c r="N82" s="21">
        <v>0.25</v>
      </c>
      <c r="O82" s="21">
        <v>0.25</v>
      </c>
      <c r="P82" s="19" t="s">
        <v>253</v>
      </c>
      <c r="Q82" s="37"/>
      <c r="R82" s="27">
        <v>0.2</v>
      </c>
      <c r="S82" s="27">
        <v>0.2</v>
      </c>
      <c r="T82" s="27">
        <v>0.1</v>
      </c>
      <c r="U82" s="26">
        <v>0.3</v>
      </c>
      <c r="V82" s="59">
        <f t="shared" si="10"/>
        <v>0.8</v>
      </c>
      <c r="W82" s="60">
        <f t="shared" si="11"/>
        <v>0.8</v>
      </c>
      <c r="X82" s="61">
        <f t="shared" si="9"/>
        <v>3.0000000000000001E-3</v>
      </c>
      <c r="Y82" s="23" t="s">
        <v>420</v>
      </c>
      <c r="Z82" s="23" t="s">
        <v>421</v>
      </c>
      <c r="AA82" s="23" t="s">
        <v>422</v>
      </c>
      <c r="AB82" s="42"/>
    </row>
    <row r="83" spans="1:28" ht="22.5" x14ac:dyDescent="0.25">
      <c r="A83" s="108"/>
      <c r="B83" s="108"/>
      <c r="C83" s="108"/>
      <c r="D83" s="111"/>
      <c r="E83" s="108"/>
      <c r="F83" s="10" t="s">
        <v>116</v>
      </c>
      <c r="G83" s="21">
        <v>0.1</v>
      </c>
      <c r="H83" s="59">
        <f t="shared" si="8"/>
        <v>1.5E-3</v>
      </c>
      <c r="I83" s="29" t="s">
        <v>196</v>
      </c>
      <c r="J83" s="23" t="s">
        <v>255</v>
      </c>
      <c r="K83" s="34">
        <v>5</v>
      </c>
      <c r="L83" s="35">
        <v>5</v>
      </c>
      <c r="M83" s="35">
        <v>5</v>
      </c>
      <c r="N83" s="35">
        <v>5</v>
      </c>
      <c r="O83" s="35">
        <v>5</v>
      </c>
      <c r="P83" s="19" t="s">
        <v>253</v>
      </c>
      <c r="Q83" s="37"/>
      <c r="R83" s="28">
        <v>5</v>
      </c>
      <c r="S83" s="28">
        <v>5</v>
      </c>
      <c r="T83" s="28">
        <v>5</v>
      </c>
      <c r="U83" s="57">
        <v>1</v>
      </c>
      <c r="V83" s="63">
        <f t="shared" si="10"/>
        <v>16</v>
      </c>
      <c r="W83" s="60">
        <f t="shared" si="11"/>
        <v>0.8</v>
      </c>
      <c r="X83" s="61">
        <f t="shared" si="9"/>
        <v>1.2000000000000001E-3</v>
      </c>
      <c r="Y83" s="23" t="s">
        <v>423</v>
      </c>
      <c r="Z83" s="23" t="s">
        <v>424</v>
      </c>
      <c r="AA83" s="23" t="s">
        <v>459</v>
      </c>
      <c r="AB83" s="42"/>
    </row>
    <row r="84" spans="1:28" ht="25.5" customHeight="1" x14ac:dyDescent="0.25">
      <c r="A84" s="108"/>
      <c r="B84" s="108"/>
      <c r="C84" s="108"/>
      <c r="D84" s="111"/>
      <c r="E84" s="108"/>
      <c r="F84" s="10" t="s">
        <v>117</v>
      </c>
      <c r="G84" s="21">
        <v>0.1</v>
      </c>
      <c r="H84" s="59">
        <f t="shared" si="8"/>
        <v>1.5E-3</v>
      </c>
      <c r="I84" s="29" t="s">
        <v>194</v>
      </c>
      <c r="J84" s="23" t="s">
        <v>238</v>
      </c>
      <c r="K84" s="33">
        <v>1</v>
      </c>
      <c r="L84" s="35">
        <v>1</v>
      </c>
      <c r="M84" s="35">
        <v>1</v>
      </c>
      <c r="N84" s="35">
        <v>1</v>
      </c>
      <c r="O84" s="35">
        <v>1</v>
      </c>
      <c r="P84" s="19" t="s">
        <v>253</v>
      </c>
      <c r="Q84" s="37">
        <v>27</v>
      </c>
      <c r="R84" s="28">
        <v>12</v>
      </c>
      <c r="S84" s="28">
        <v>1</v>
      </c>
      <c r="T84" s="28">
        <v>9</v>
      </c>
      <c r="U84" s="57">
        <v>4</v>
      </c>
      <c r="V84" s="63">
        <f t="shared" si="10"/>
        <v>26</v>
      </c>
      <c r="W84" s="60">
        <f t="shared" si="11"/>
        <v>0.96296296296296291</v>
      </c>
      <c r="X84" s="61">
        <f t="shared" si="9"/>
        <v>1.4444444444444444E-3</v>
      </c>
      <c r="Y84" s="23" t="s">
        <v>425</v>
      </c>
      <c r="Z84" s="23" t="s">
        <v>426</v>
      </c>
      <c r="AA84" s="23" t="s">
        <v>459</v>
      </c>
      <c r="AB84" s="42"/>
    </row>
    <row r="85" spans="1:28" ht="22.5" x14ac:dyDescent="0.25">
      <c r="A85" s="108"/>
      <c r="B85" s="108"/>
      <c r="C85" s="108"/>
      <c r="D85" s="111"/>
      <c r="E85" s="108"/>
      <c r="F85" s="10" t="s">
        <v>186</v>
      </c>
      <c r="G85" s="21">
        <v>0.1</v>
      </c>
      <c r="H85" s="59">
        <f t="shared" si="8"/>
        <v>1.5E-3</v>
      </c>
      <c r="I85" s="29" t="s">
        <v>195</v>
      </c>
      <c r="J85" s="23" t="s">
        <v>256</v>
      </c>
      <c r="K85" s="34">
        <v>1</v>
      </c>
      <c r="L85" s="35">
        <v>0</v>
      </c>
      <c r="M85" s="35">
        <v>0</v>
      </c>
      <c r="N85" s="38">
        <v>0.5</v>
      </c>
      <c r="O85" s="38">
        <v>0.5</v>
      </c>
      <c r="P85" s="19" t="s">
        <v>253</v>
      </c>
      <c r="Q85" s="37"/>
      <c r="R85" s="28">
        <v>0</v>
      </c>
      <c r="S85" s="28">
        <v>0</v>
      </c>
      <c r="T85" s="28">
        <v>0.5</v>
      </c>
      <c r="U85" s="57">
        <v>0.5</v>
      </c>
      <c r="V85" s="63">
        <f t="shared" si="10"/>
        <v>1</v>
      </c>
      <c r="W85" s="60">
        <f t="shared" si="11"/>
        <v>1</v>
      </c>
      <c r="X85" s="61">
        <f t="shared" si="9"/>
        <v>1.5E-3</v>
      </c>
      <c r="Y85" s="23" t="s">
        <v>427</v>
      </c>
      <c r="Z85" s="23" t="s">
        <v>428</v>
      </c>
      <c r="AA85" s="23" t="s">
        <v>459</v>
      </c>
      <c r="AB85" s="42"/>
    </row>
    <row r="86" spans="1:28" ht="25.5" customHeight="1" x14ac:dyDescent="0.25">
      <c r="A86" s="109"/>
      <c r="B86" s="109"/>
      <c r="C86" s="109"/>
      <c r="D86" s="112"/>
      <c r="E86" s="109"/>
      <c r="F86" s="10" t="s">
        <v>113</v>
      </c>
      <c r="G86" s="21">
        <v>0.1</v>
      </c>
      <c r="H86" s="59">
        <f t="shared" si="8"/>
        <v>1.5E-3</v>
      </c>
      <c r="I86" s="29" t="s">
        <v>195</v>
      </c>
      <c r="J86" s="23" t="s">
        <v>225</v>
      </c>
      <c r="K86" s="33">
        <v>1</v>
      </c>
      <c r="L86" s="21">
        <v>0.25</v>
      </c>
      <c r="M86" s="21">
        <v>0.25</v>
      </c>
      <c r="N86" s="21">
        <v>0.25</v>
      </c>
      <c r="O86" s="21">
        <v>0.25</v>
      </c>
      <c r="P86" s="48" t="s">
        <v>253</v>
      </c>
      <c r="Q86" s="37"/>
      <c r="R86" s="52">
        <v>0.25</v>
      </c>
      <c r="S86" s="52">
        <v>0.25</v>
      </c>
      <c r="T86" s="52">
        <v>0.25</v>
      </c>
      <c r="U86" s="52">
        <v>0.25</v>
      </c>
      <c r="V86" s="59">
        <f t="shared" si="10"/>
        <v>1</v>
      </c>
      <c r="W86" s="60">
        <f t="shared" si="11"/>
        <v>1</v>
      </c>
      <c r="X86" s="61">
        <f t="shared" si="9"/>
        <v>1.5E-3</v>
      </c>
      <c r="Y86" s="23" t="s">
        <v>425</v>
      </c>
      <c r="Z86" s="23" t="s">
        <v>426</v>
      </c>
      <c r="AA86" s="23" t="s">
        <v>459</v>
      </c>
      <c r="AB86" s="42"/>
    </row>
    <row r="87" spans="1:28" x14ac:dyDescent="0.25">
      <c r="A87" s="107">
        <f>IFERROR(IF(B87="","",1+A80),1)</f>
        <v>16</v>
      </c>
      <c r="B87" s="107" t="s">
        <v>56</v>
      </c>
      <c r="C87" s="107" t="s">
        <v>60</v>
      </c>
      <c r="D87" s="110" t="s">
        <v>56</v>
      </c>
      <c r="E87" s="107" t="s">
        <v>56</v>
      </c>
      <c r="F87" s="10" t="s">
        <v>202</v>
      </c>
      <c r="G87" s="21">
        <v>0.13</v>
      </c>
      <c r="H87" s="59">
        <f t="shared" si="8"/>
        <v>1.9499999999999999E-3</v>
      </c>
      <c r="I87" s="29" t="s">
        <v>195</v>
      </c>
      <c r="J87" s="23" t="s">
        <v>225</v>
      </c>
      <c r="K87" s="33">
        <v>1</v>
      </c>
      <c r="L87" s="25">
        <v>0.2</v>
      </c>
      <c r="M87" s="25">
        <v>0.4</v>
      </c>
      <c r="N87" s="25">
        <v>0.3</v>
      </c>
      <c r="O87" s="25">
        <v>0.1</v>
      </c>
      <c r="P87" s="19" t="s">
        <v>258</v>
      </c>
      <c r="Q87" s="37"/>
      <c r="R87" s="27">
        <v>0.05</v>
      </c>
      <c r="S87" s="27">
        <v>0.38</v>
      </c>
      <c r="T87" s="27">
        <v>0.45</v>
      </c>
      <c r="U87" s="26">
        <v>0.05</v>
      </c>
      <c r="V87" s="59">
        <f t="shared" si="10"/>
        <v>0.93</v>
      </c>
      <c r="W87" s="60">
        <f t="shared" si="11"/>
        <v>0.93</v>
      </c>
      <c r="X87" s="61">
        <f t="shared" si="9"/>
        <v>1.8135E-3</v>
      </c>
      <c r="Y87" s="23" t="s">
        <v>429</v>
      </c>
      <c r="Z87" s="23" t="s">
        <v>430</v>
      </c>
      <c r="AA87" s="23" t="s">
        <v>431</v>
      </c>
      <c r="AB87" s="42"/>
    </row>
    <row r="88" spans="1:28" x14ac:dyDescent="0.25">
      <c r="A88" s="108"/>
      <c r="B88" s="108"/>
      <c r="C88" s="108"/>
      <c r="D88" s="111"/>
      <c r="E88" s="108"/>
      <c r="F88" s="10" t="s">
        <v>188</v>
      </c>
      <c r="G88" s="21">
        <v>0.13</v>
      </c>
      <c r="H88" s="59">
        <f t="shared" si="8"/>
        <v>1.9499999999999999E-3</v>
      </c>
      <c r="I88" s="29" t="s">
        <v>195</v>
      </c>
      <c r="J88" s="23" t="s">
        <v>225</v>
      </c>
      <c r="K88" s="33">
        <v>1</v>
      </c>
      <c r="L88" s="25">
        <v>0.4</v>
      </c>
      <c r="M88" s="25">
        <v>0.2</v>
      </c>
      <c r="N88" s="25">
        <v>0.3</v>
      </c>
      <c r="O88" s="25">
        <v>0.1</v>
      </c>
      <c r="P88" s="19" t="s">
        <v>258</v>
      </c>
      <c r="Q88" s="37"/>
      <c r="R88" s="27">
        <v>0.3</v>
      </c>
      <c r="S88" s="27">
        <v>0.15</v>
      </c>
      <c r="T88" s="27">
        <v>0.45</v>
      </c>
      <c r="U88" s="26">
        <v>0.05</v>
      </c>
      <c r="V88" s="59">
        <f t="shared" si="10"/>
        <v>0.95</v>
      </c>
      <c r="W88" s="60">
        <f t="shared" si="11"/>
        <v>0.95</v>
      </c>
      <c r="X88" s="61">
        <f t="shared" si="9"/>
        <v>1.8524999999999998E-3</v>
      </c>
      <c r="Y88" s="23" t="s">
        <v>432</v>
      </c>
      <c r="Z88" s="23" t="s">
        <v>433</v>
      </c>
      <c r="AA88" s="23" t="s">
        <v>434</v>
      </c>
      <c r="AB88" s="42"/>
    </row>
    <row r="89" spans="1:28" ht="22.5" x14ac:dyDescent="0.25">
      <c r="A89" s="108"/>
      <c r="B89" s="108"/>
      <c r="C89" s="108"/>
      <c r="D89" s="111"/>
      <c r="E89" s="108"/>
      <c r="F89" s="10" t="s">
        <v>189</v>
      </c>
      <c r="G89" s="21">
        <v>0.13</v>
      </c>
      <c r="H89" s="59">
        <f t="shared" si="8"/>
        <v>1.9499999999999999E-3</v>
      </c>
      <c r="I89" s="29" t="s">
        <v>195</v>
      </c>
      <c r="J89" s="23" t="s">
        <v>225</v>
      </c>
      <c r="K89" s="33">
        <v>1</v>
      </c>
      <c r="L89" s="25">
        <v>0.01</v>
      </c>
      <c r="M89" s="25">
        <v>0.15</v>
      </c>
      <c r="N89" s="25">
        <v>0.6</v>
      </c>
      <c r="O89" s="25">
        <v>0.24</v>
      </c>
      <c r="P89" s="19" t="s">
        <v>258</v>
      </c>
      <c r="Q89" s="37"/>
      <c r="R89" s="27">
        <v>0.01</v>
      </c>
      <c r="S89" s="27">
        <v>0.15</v>
      </c>
      <c r="T89" s="27">
        <v>0.5</v>
      </c>
      <c r="U89" s="26">
        <v>0.3</v>
      </c>
      <c r="V89" s="59">
        <f t="shared" si="10"/>
        <v>0.96</v>
      </c>
      <c r="W89" s="60">
        <f t="shared" si="11"/>
        <v>0.96</v>
      </c>
      <c r="X89" s="61">
        <f t="shared" si="9"/>
        <v>1.8719999999999997E-3</v>
      </c>
      <c r="Y89" s="23" t="s">
        <v>435</v>
      </c>
      <c r="Z89" s="23" t="s">
        <v>436</v>
      </c>
      <c r="AA89" s="23" t="s">
        <v>437</v>
      </c>
      <c r="AB89" s="42"/>
    </row>
    <row r="90" spans="1:28" ht="22.5" x14ac:dyDescent="0.25">
      <c r="A90" s="108"/>
      <c r="B90" s="108"/>
      <c r="C90" s="108"/>
      <c r="D90" s="111"/>
      <c r="E90" s="108"/>
      <c r="F90" s="10" t="s">
        <v>124</v>
      </c>
      <c r="G90" s="21">
        <v>0.12</v>
      </c>
      <c r="H90" s="59">
        <f t="shared" si="8"/>
        <v>1.8E-3</v>
      </c>
      <c r="I90" s="29" t="s">
        <v>195</v>
      </c>
      <c r="J90" s="23" t="s">
        <v>225</v>
      </c>
      <c r="K90" s="33">
        <v>1</v>
      </c>
      <c r="L90" s="25">
        <v>0.4</v>
      </c>
      <c r="M90" s="25">
        <v>0.2</v>
      </c>
      <c r="N90" s="25">
        <v>0.3</v>
      </c>
      <c r="O90" s="25">
        <v>0.1</v>
      </c>
      <c r="P90" s="19" t="s">
        <v>258</v>
      </c>
      <c r="Q90" s="37"/>
      <c r="R90" s="27">
        <v>0.35</v>
      </c>
      <c r="S90" s="27">
        <v>0.18</v>
      </c>
      <c r="T90" s="27">
        <v>0.4</v>
      </c>
      <c r="U90" s="26">
        <v>7.0000000000000007E-2</v>
      </c>
      <c r="V90" s="59">
        <f t="shared" si="10"/>
        <v>1</v>
      </c>
      <c r="W90" s="60">
        <f t="shared" si="11"/>
        <v>1</v>
      </c>
      <c r="X90" s="61">
        <f t="shared" si="9"/>
        <v>1.8E-3</v>
      </c>
      <c r="Y90" s="23" t="s">
        <v>438</v>
      </c>
      <c r="Z90" s="23" t="s">
        <v>383</v>
      </c>
      <c r="AA90" s="23" t="s">
        <v>459</v>
      </c>
      <c r="AB90" s="42"/>
    </row>
    <row r="91" spans="1:28" ht="38.25" customHeight="1" x14ac:dyDescent="0.25">
      <c r="A91" s="108"/>
      <c r="B91" s="108"/>
      <c r="C91" s="108"/>
      <c r="D91" s="111"/>
      <c r="E91" s="108"/>
      <c r="F91" s="10" t="s">
        <v>190</v>
      </c>
      <c r="G91" s="21">
        <v>0.15</v>
      </c>
      <c r="H91" s="59">
        <f t="shared" si="8"/>
        <v>2.2499999999999998E-3</v>
      </c>
      <c r="I91" s="29" t="s">
        <v>195</v>
      </c>
      <c r="J91" s="23" t="s">
        <v>225</v>
      </c>
      <c r="K91" s="33">
        <v>1</v>
      </c>
      <c r="L91" s="25">
        <v>0.01</v>
      </c>
      <c r="M91" s="25">
        <v>0.33</v>
      </c>
      <c r="N91" s="25">
        <v>0.33</v>
      </c>
      <c r="O91" s="25">
        <v>0.33</v>
      </c>
      <c r="P91" s="19" t="s">
        <v>258</v>
      </c>
      <c r="Q91" s="37"/>
      <c r="R91" s="27">
        <v>0.01</v>
      </c>
      <c r="S91" s="27">
        <v>0.24</v>
      </c>
      <c r="T91" s="27">
        <v>0.4</v>
      </c>
      <c r="U91" s="26">
        <v>0.25</v>
      </c>
      <c r="V91" s="59">
        <f t="shared" si="10"/>
        <v>0.9</v>
      </c>
      <c r="W91" s="60">
        <f t="shared" si="11"/>
        <v>0.9</v>
      </c>
      <c r="X91" s="61">
        <f t="shared" si="9"/>
        <v>2.0249999999999999E-3</v>
      </c>
      <c r="Y91" s="23" t="s">
        <v>439</v>
      </c>
      <c r="Z91" s="23" t="s">
        <v>439</v>
      </c>
      <c r="AA91" s="23" t="s">
        <v>440</v>
      </c>
      <c r="AB91" s="42"/>
    </row>
    <row r="92" spans="1:28" ht="36.75" customHeight="1" x14ac:dyDescent="0.25">
      <c r="A92" s="108"/>
      <c r="B92" s="108"/>
      <c r="C92" s="108"/>
      <c r="D92" s="111"/>
      <c r="E92" s="108"/>
      <c r="F92" s="10" t="s">
        <v>191</v>
      </c>
      <c r="G92" s="21">
        <v>0.12</v>
      </c>
      <c r="H92" s="59">
        <f t="shared" si="8"/>
        <v>1.8E-3</v>
      </c>
      <c r="I92" s="29" t="s">
        <v>196</v>
      </c>
      <c r="J92" s="23" t="s">
        <v>220</v>
      </c>
      <c r="K92" s="34">
        <v>5</v>
      </c>
      <c r="L92" s="35">
        <v>5</v>
      </c>
      <c r="M92" s="35">
        <v>5</v>
      </c>
      <c r="N92" s="35">
        <v>5</v>
      </c>
      <c r="O92" s="35">
        <v>5</v>
      </c>
      <c r="P92" s="19" t="s">
        <v>258</v>
      </c>
      <c r="Q92" s="37"/>
      <c r="R92" s="28">
        <v>4</v>
      </c>
      <c r="S92" s="28">
        <v>5</v>
      </c>
      <c r="T92" s="28">
        <v>5</v>
      </c>
      <c r="U92" s="57">
        <v>5</v>
      </c>
      <c r="V92" s="63">
        <f t="shared" si="10"/>
        <v>19</v>
      </c>
      <c r="W92" s="60">
        <f t="shared" si="11"/>
        <v>0.95</v>
      </c>
      <c r="X92" s="61">
        <f t="shared" si="9"/>
        <v>1.7099999999999999E-3</v>
      </c>
      <c r="Y92" s="23" t="s">
        <v>441</v>
      </c>
      <c r="Z92" s="23" t="s">
        <v>442</v>
      </c>
      <c r="AA92" s="23" t="s">
        <v>475</v>
      </c>
      <c r="AB92" s="42"/>
    </row>
    <row r="93" spans="1:28" ht="33.75" x14ac:dyDescent="0.25">
      <c r="A93" s="108"/>
      <c r="B93" s="108"/>
      <c r="C93" s="108"/>
      <c r="D93" s="112"/>
      <c r="E93" s="109"/>
      <c r="F93" s="10" t="s">
        <v>127</v>
      </c>
      <c r="G93" s="21">
        <v>0.12</v>
      </c>
      <c r="H93" s="59">
        <f t="shared" si="8"/>
        <v>1.8E-3</v>
      </c>
      <c r="I93" s="29" t="s">
        <v>194</v>
      </c>
      <c r="J93" s="23" t="s">
        <v>259</v>
      </c>
      <c r="K93" s="33">
        <v>1</v>
      </c>
      <c r="L93" s="35">
        <v>1</v>
      </c>
      <c r="M93" s="35">
        <v>1</v>
      </c>
      <c r="N93" s="35">
        <v>1</v>
      </c>
      <c r="O93" s="35">
        <v>1</v>
      </c>
      <c r="P93" s="19" t="s">
        <v>258</v>
      </c>
      <c r="Q93" s="37">
        <v>7</v>
      </c>
      <c r="R93" s="53">
        <v>0</v>
      </c>
      <c r="S93" s="53">
        <v>2</v>
      </c>
      <c r="T93" s="53">
        <v>2</v>
      </c>
      <c r="U93" s="84">
        <v>3</v>
      </c>
      <c r="V93" s="64">
        <f t="shared" si="10"/>
        <v>7</v>
      </c>
      <c r="W93" s="60">
        <f t="shared" si="11"/>
        <v>1</v>
      </c>
      <c r="X93" s="61">
        <f t="shared" si="9"/>
        <v>1.8E-3</v>
      </c>
      <c r="Y93" s="23" t="s">
        <v>443</v>
      </c>
      <c r="Z93" s="23" t="s">
        <v>444</v>
      </c>
      <c r="AA93" s="23" t="s">
        <v>445</v>
      </c>
      <c r="AB93" s="42"/>
    </row>
    <row r="94" spans="1:28" ht="33.75" customHeight="1" x14ac:dyDescent="0.25">
      <c r="A94" s="109"/>
      <c r="B94" s="109"/>
      <c r="C94" s="15"/>
      <c r="D94" s="16" t="s">
        <v>70</v>
      </c>
      <c r="E94" s="17" t="s">
        <v>13</v>
      </c>
      <c r="F94" s="10" t="s">
        <v>123</v>
      </c>
      <c r="G94" s="21">
        <v>0.1</v>
      </c>
      <c r="H94" s="59">
        <f t="shared" si="8"/>
        <v>1.5E-3</v>
      </c>
      <c r="I94" s="29" t="s">
        <v>195</v>
      </c>
      <c r="J94" s="23" t="s">
        <v>225</v>
      </c>
      <c r="K94" s="33">
        <v>1</v>
      </c>
      <c r="L94" s="21">
        <v>0.25</v>
      </c>
      <c r="M94" s="21">
        <v>0.25</v>
      </c>
      <c r="N94" s="21">
        <v>0.25</v>
      </c>
      <c r="O94" s="21">
        <v>0.25</v>
      </c>
      <c r="P94" s="48" t="s">
        <v>258</v>
      </c>
      <c r="Q94" s="37"/>
      <c r="R94" s="52">
        <v>0.25</v>
      </c>
      <c r="S94" s="52">
        <v>0.25</v>
      </c>
      <c r="T94" s="52">
        <v>0.25</v>
      </c>
      <c r="U94" s="52">
        <v>0.25</v>
      </c>
      <c r="V94" s="59">
        <f t="shared" si="10"/>
        <v>1</v>
      </c>
      <c r="W94" s="60">
        <f t="shared" si="11"/>
        <v>1</v>
      </c>
      <c r="X94" s="61">
        <f t="shared" si="9"/>
        <v>1.5E-3</v>
      </c>
      <c r="Y94" s="23" t="s">
        <v>446</v>
      </c>
      <c r="Z94" s="23" t="s">
        <v>447</v>
      </c>
      <c r="AA94" s="23" t="s">
        <v>459</v>
      </c>
      <c r="AB94" s="42"/>
    </row>
    <row r="95" spans="1:28" ht="22.5" x14ac:dyDescent="0.25">
      <c r="A95" s="107">
        <f>IFERROR(IF(B95="","",1+A87),1)</f>
        <v>17</v>
      </c>
      <c r="B95" s="107" t="s">
        <v>56</v>
      </c>
      <c r="C95" s="107" t="s">
        <v>157</v>
      </c>
      <c r="D95" s="110" t="s">
        <v>56</v>
      </c>
      <c r="E95" s="107" t="s">
        <v>56</v>
      </c>
      <c r="F95" s="10" t="s">
        <v>134</v>
      </c>
      <c r="G95" s="21">
        <v>0.25</v>
      </c>
      <c r="H95" s="59">
        <f t="shared" si="8"/>
        <v>3.7499999999999999E-3</v>
      </c>
      <c r="I95" s="29" t="s">
        <v>195</v>
      </c>
      <c r="J95" s="23" t="s">
        <v>292</v>
      </c>
      <c r="K95" s="34">
        <v>11</v>
      </c>
      <c r="L95" s="35">
        <v>5</v>
      </c>
      <c r="M95" s="35">
        <v>5</v>
      </c>
      <c r="N95" s="35">
        <v>1</v>
      </c>
      <c r="O95" s="35">
        <v>0</v>
      </c>
      <c r="P95" s="48" t="s">
        <v>215</v>
      </c>
      <c r="Q95" s="57"/>
      <c r="R95" s="28">
        <v>5</v>
      </c>
      <c r="S95" s="28">
        <v>4</v>
      </c>
      <c r="T95" s="28">
        <v>1</v>
      </c>
      <c r="U95" s="57">
        <v>1</v>
      </c>
      <c r="V95" s="63">
        <f t="shared" ref="V95:V99" si="12">SUM(R95:U95)</f>
        <v>11</v>
      </c>
      <c r="W95" s="60">
        <f t="shared" ref="W95:W99" si="13">IFERROR(IF(I95="Demanda",V95/Q95,IF(I95="Constante",V95/(K95*4),V95/K95)),0)</f>
        <v>1</v>
      </c>
      <c r="X95" s="61">
        <f t="shared" si="9"/>
        <v>3.7499999999999999E-3</v>
      </c>
      <c r="Y95" s="23" t="s">
        <v>448</v>
      </c>
      <c r="Z95" s="23" t="s">
        <v>449</v>
      </c>
      <c r="AA95" s="23" t="s">
        <v>459</v>
      </c>
      <c r="AB95" s="42"/>
    </row>
    <row r="96" spans="1:28" ht="26.25" customHeight="1" x14ac:dyDescent="0.25">
      <c r="A96" s="108"/>
      <c r="B96" s="108"/>
      <c r="C96" s="108"/>
      <c r="D96" s="111"/>
      <c r="E96" s="108"/>
      <c r="F96" s="10" t="s">
        <v>135</v>
      </c>
      <c r="G96" s="21">
        <v>0.2</v>
      </c>
      <c r="H96" s="59">
        <f t="shared" si="8"/>
        <v>3.0000000000000001E-3</v>
      </c>
      <c r="I96" s="29" t="s">
        <v>195</v>
      </c>
      <c r="J96" s="23" t="s">
        <v>473</v>
      </c>
      <c r="K96" s="34">
        <v>12</v>
      </c>
      <c r="L96" s="35">
        <v>5</v>
      </c>
      <c r="M96" s="35">
        <v>5</v>
      </c>
      <c r="N96" s="35">
        <v>2</v>
      </c>
      <c r="O96" s="35">
        <v>0</v>
      </c>
      <c r="P96" s="48" t="s">
        <v>215</v>
      </c>
      <c r="Q96" s="57"/>
      <c r="R96" s="28">
        <v>11</v>
      </c>
      <c r="S96" s="28">
        <v>1</v>
      </c>
      <c r="T96" s="28">
        <v>0</v>
      </c>
      <c r="U96" s="57">
        <v>0</v>
      </c>
      <c r="V96" s="63">
        <f t="shared" si="12"/>
        <v>12</v>
      </c>
      <c r="W96" s="60">
        <f t="shared" si="13"/>
        <v>1</v>
      </c>
      <c r="X96" s="61">
        <f t="shared" si="9"/>
        <v>3.0000000000000001E-3</v>
      </c>
      <c r="Y96" s="23" t="s">
        <v>450</v>
      </c>
      <c r="Z96" s="23" t="s">
        <v>451</v>
      </c>
      <c r="AA96" s="23" t="s">
        <v>459</v>
      </c>
      <c r="AB96" s="42" t="s">
        <v>474</v>
      </c>
    </row>
    <row r="97" spans="1:28" x14ac:dyDescent="0.25">
      <c r="A97" s="108"/>
      <c r="B97" s="108"/>
      <c r="C97" s="108"/>
      <c r="D97" s="111"/>
      <c r="E97" s="108"/>
      <c r="F97" s="10" t="s">
        <v>136</v>
      </c>
      <c r="G97" s="21">
        <v>0.25</v>
      </c>
      <c r="H97" s="59">
        <f t="shared" si="8"/>
        <v>3.7499999999999999E-3</v>
      </c>
      <c r="I97" s="29" t="s">
        <v>194</v>
      </c>
      <c r="J97" s="23" t="s">
        <v>293</v>
      </c>
      <c r="K97" s="33">
        <v>1</v>
      </c>
      <c r="L97" s="35">
        <v>1</v>
      </c>
      <c r="M97" s="35">
        <v>1</v>
      </c>
      <c r="N97" s="35">
        <v>1</v>
      </c>
      <c r="O97" s="35">
        <v>1</v>
      </c>
      <c r="P97" s="48" t="s">
        <v>215</v>
      </c>
      <c r="Q97" s="37">
        <v>336</v>
      </c>
      <c r="R97" s="28">
        <v>46</v>
      </c>
      <c r="S97" s="29">
        <v>53</v>
      </c>
      <c r="T97" s="29">
        <v>41</v>
      </c>
      <c r="U97" s="37">
        <v>193</v>
      </c>
      <c r="V97" s="63">
        <f t="shared" si="12"/>
        <v>333</v>
      </c>
      <c r="W97" s="60">
        <f t="shared" si="13"/>
        <v>0.9910714285714286</v>
      </c>
      <c r="X97" s="61">
        <f t="shared" si="9"/>
        <v>3.716517857142857E-3</v>
      </c>
      <c r="Y97" s="23" t="s">
        <v>452</v>
      </c>
      <c r="Z97" s="23" t="s">
        <v>453</v>
      </c>
      <c r="AA97" s="23" t="s">
        <v>459</v>
      </c>
      <c r="AB97" s="42"/>
    </row>
    <row r="98" spans="1:28" ht="22.5" x14ac:dyDescent="0.25">
      <c r="A98" s="108"/>
      <c r="B98" s="108"/>
      <c r="C98" s="108"/>
      <c r="D98" s="111"/>
      <c r="E98" s="108"/>
      <c r="F98" s="10" t="s">
        <v>137</v>
      </c>
      <c r="G98" s="21">
        <v>0.2</v>
      </c>
      <c r="H98" s="59">
        <f t="shared" si="8"/>
        <v>3.0000000000000001E-3</v>
      </c>
      <c r="I98" s="29" t="s">
        <v>196</v>
      </c>
      <c r="J98" s="23" t="s">
        <v>255</v>
      </c>
      <c r="K98" s="34">
        <v>1</v>
      </c>
      <c r="L98" s="35">
        <v>1</v>
      </c>
      <c r="M98" s="35">
        <v>1</v>
      </c>
      <c r="N98" s="35">
        <v>1</v>
      </c>
      <c r="O98" s="35">
        <v>1</v>
      </c>
      <c r="P98" s="48" t="s">
        <v>215</v>
      </c>
      <c r="Q98" s="37"/>
      <c r="R98" s="28">
        <v>1</v>
      </c>
      <c r="S98" s="28">
        <v>1</v>
      </c>
      <c r="T98" s="28">
        <v>1</v>
      </c>
      <c r="U98" s="57">
        <v>1</v>
      </c>
      <c r="V98" s="63">
        <f t="shared" si="12"/>
        <v>4</v>
      </c>
      <c r="W98" s="60">
        <f t="shared" si="13"/>
        <v>1</v>
      </c>
      <c r="X98" s="61">
        <f t="shared" si="9"/>
        <v>3.0000000000000001E-3</v>
      </c>
      <c r="Y98" s="23" t="s">
        <v>454</v>
      </c>
      <c r="Z98" s="23" t="s">
        <v>453</v>
      </c>
      <c r="AA98" s="23" t="s">
        <v>459</v>
      </c>
      <c r="AB98" s="42"/>
    </row>
    <row r="99" spans="1:28" x14ac:dyDescent="0.25">
      <c r="A99" s="109"/>
      <c r="B99" s="109"/>
      <c r="C99" s="109"/>
      <c r="D99" s="112"/>
      <c r="E99" s="109"/>
      <c r="F99" s="10" t="s">
        <v>113</v>
      </c>
      <c r="G99" s="21">
        <v>0.1</v>
      </c>
      <c r="H99" s="59">
        <f t="shared" si="8"/>
        <v>1.5E-3</v>
      </c>
      <c r="I99" s="29" t="s">
        <v>195</v>
      </c>
      <c r="J99" s="23" t="s">
        <v>225</v>
      </c>
      <c r="K99" s="33">
        <v>1</v>
      </c>
      <c r="L99" s="21">
        <v>0.25</v>
      </c>
      <c r="M99" s="21">
        <v>0.25</v>
      </c>
      <c r="N99" s="21">
        <v>0.25</v>
      </c>
      <c r="O99" s="21">
        <v>0.25</v>
      </c>
      <c r="P99" s="48" t="s">
        <v>215</v>
      </c>
      <c r="Q99" s="37"/>
      <c r="R99" s="52">
        <v>0.25</v>
      </c>
      <c r="S99" s="52">
        <v>0.25</v>
      </c>
      <c r="T99" s="52">
        <v>0.25</v>
      </c>
      <c r="U99" s="52">
        <v>0.25</v>
      </c>
      <c r="V99" s="59">
        <f t="shared" si="12"/>
        <v>1</v>
      </c>
      <c r="W99" s="60">
        <f t="shared" si="13"/>
        <v>1</v>
      </c>
      <c r="X99" s="61">
        <f t="shared" si="9"/>
        <v>1.5E-3</v>
      </c>
      <c r="Y99" s="23" t="s">
        <v>455</v>
      </c>
      <c r="Z99" s="23" t="s">
        <v>456</v>
      </c>
      <c r="AA99" s="23" t="s">
        <v>459</v>
      </c>
      <c r="AB99" s="42"/>
    </row>
    <row r="100" spans="1:28" ht="21.75" customHeight="1" x14ac:dyDescent="0.25">
      <c r="X100" s="85">
        <f>SUM(X8:X99)</f>
        <v>0.98509292633036372</v>
      </c>
    </row>
    <row r="101" spans="1:28" x14ac:dyDescent="0.25"/>
    <row r="102" spans="1:28" s="65" customFormat="1" ht="11.25" x14ac:dyDescent="0.2">
      <c r="B102" s="78" t="s">
        <v>298</v>
      </c>
      <c r="K102" s="66"/>
    </row>
    <row r="103" spans="1:28" s="65" customFormat="1" ht="15.75" customHeight="1" x14ac:dyDescent="0.2">
      <c r="B103" s="71" t="s">
        <v>299</v>
      </c>
      <c r="C103" s="72"/>
      <c r="D103" s="72"/>
      <c r="E103" s="73"/>
      <c r="K103" s="66"/>
    </row>
    <row r="104" spans="1:28" s="65" customFormat="1" ht="15.75" customHeight="1" x14ac:dyDescent="0.2">
      <c r="B104" s="74" t="s">
        <v>300</v>
      </c>
      <c r="C104" s="75"/>
      <c r="D104" s="75"/>
      <c r="E104" s="67"/>
      <c r="K104" s="66"/>
    </row>
    <row r="105" spans="1:28" s="65" customFormat="1" ht="15.75" customHeight="1" x14ac:dyDescent="0.2">
      <c r="B105" s="74" t="s">
        <v>301</v>
      </c>
      <c r="C105" s="75"/>
      <c r="D105" s="75"/>
      <c r="E105" s="67"/>
      <c r="K105" s="66"/>
    </row>
    <row r="106" spans="1:28" s="65" customFormat="1" ht="15.75" customHeight="1" x14ac:dyDescent="0.2">
      <c r="B106" s="76" t="s">
        <v>302</v>
      </c>
      <c r="C106" s="69"/>
      <c r="D106" s="69"/>
      <c r="E106" s="77"/>
      <c r="K106" s="66"/>
    </row>
    <row r="107" spans="1:28" s="65" customFormat="1" ht="11.25" x14ac:dyDescent="0.2">
      <c r="K107" s="66"/>
    </row>
    <row r="108" spans="1:28" s="65" customFormat="1" ht="11.25" x14ac:dyDescent="0.2">
      <c r="B108" s="78" t="s">
        <v>304</v>
      </c>
      <c r="K108" s="66"/>
    </row>
    <row r="109" spans="1:28" s="65" customFormat="1" ht="20.25" customHeight="1" x14ac:dyDescent="0.2">
      <c r="B109" s="70" t="s">
        <v>303</v>
      </c>
      <c r="C109" s="68"/>
      <c r="D109" s="68"/>
      <c r="E109" s="79"/>
      <c r="K109" s="66"/>
    </row>
    <row r="110" spans="1:28" s="65" customFormat="1" ht="11.25" x14ac:dyDescent="0.2">
      <c r="K110" s="66"/>
    </row>
    <row r="111" spans="1:28" x14ac:dyDescent="0.25"/>
    <row r="112" spans="1:28" x14ac:dyDescent="0.25"/>
    <row r="113" x14ac:dyDescent="0.25"/>
  </sheetData>
  <mergeCells count="108">
    <mergeCell ref="A87:A94"/>
    <mergeCell ref="B95:B99"/>
    <mergeCell ref="C95:C99"/>
    <mergeCell ref="D95:D99"/>
    <mergeCell ref="E95:E99"/>
    <mergeCell ref="A95:A99"/>
    <mergeCell ref="E87:E93"/>
    <mergeCell ref="D87:D93"/>
    <mergeCell ref="C87:C93"/>
    <mergeCell ref="B87:B94"/>
    <mergeCell ref="D47:D53"/>
    <mergeCell ref="E47:E53"/>
    <mergeCell ref="A47:A53"/>
    <mergeCell ref="A41:A46"/>
    <mergeCell ref="B41:B46"/>
    <mergeCell ref="C41:C46"/>
    <mergeCell ref="E80:E86"/>
    <mergeCell ref="D80:D86"/>
    <mergeCell ref="C80:C86"/>
    <mergeCell ref="B80:B86"/>
    <mergeCell ref="A80:A86"/>
    <mergeCell ref="C75:C79"/>
    <mergeCell ref="B75:B79"/>
    <mergeCell ref="A75:A79"/>
    <mergeCell ref="D75:D78"/>
    <mergeCell ref="E75:E78"/>
    <mergeCell ref="A29:A30"/>
    <mergeCell ref="A31:A35"/>
    <mergeCell ref="B36:B40"/>
    <mergeCell ref="C36:C40"/>
    <mergeCell ref="D36:D40"/>
    <mergeCell ref="E36:E40"/>
    <mergeCell ref="E41:E46"/>
    <mergeCell ref="B67:B74"/>
    <mergeCell ref="C67:C74"/>
    <mergeCell ref="D67:D74"/>
    <mergeCell ref="E67:E74"/>
    <mergeCell ref="A67:A74"/>
    <mergeCell ref="B61:B66"/>
    <mergeCell ref="C61:C66"/>
    <mergeCell ref="D61:D66"/>
    <mergeCell ref="E61:E66"/>
    <mergeCell ref="A61:A66"/>
    <mergeCell ref="B54:B60"/>
    <mergeCell ref="C54:C60"/>
    <mergeCell ref="D54:D60"/>
    <mergeCell ref="E54:E60"/>
    <mergeCell ref="A54:A60"/>
    <mergeCell ref="B47:B53"/>
    <mergeCell ref="C47:C53"/>
    <mergeCell ref="D23:D27"/>
    <mergeCell ref="E23:E27"/>
    <mergeCell ref="C23:C27"/>
    <mergeCell ref="B23:B27"/>
    <mergeCell ref="B31:B35"/>
    <mergeCell ref="C31:C35"/>
    <mergeCell ref="B29:B30"/>
    <mergeCell ref="C29:C30"/>
    <mergeCell ref="D29:D30"/>
    <mergeCell ref="E29:E30"/>
    <mergeCell ref="W6:W7"/>
    <mergeCell ref="X6:X7"/>
    <mergeCell ref="Y6:Y7"/>
    <mergeCell ref="Z6:Z7"/>
    <mergeCell ref="D41:D46"/>
    <mergeCell ref="A8:A12"/>
    <mergeCell ref="A13:A18"/>
    <mergeCell ref="D8:D11"/>
    <mergeCell ref="E8:E11"/>
    <mergeCell ref="C19:C22"/>
    <mergeCell ref="B19:B22"/>
    <mergeCell ref="D13:D17"/>
    <mergeCell ref="E13:E17"/>
    <mergeCell ref="D19:D21"/>
    <mergeCell ref="E19:E21"/>
    <mergeCell ref="A19:A22"/>
    <mergeCell ref="C8:C12"/>
    <mergeCell ref="B8:B12"/>
    <mergeCell ref="C13:C18"/>
    <mergeCell ref="B13:B18"/>
    <mergeCell ref="A36:A40"/>
    <mergeCell ref="D31:D35"/>
    <mergeCell ref="E31:E35"/>
    <mergeCell ref="A23:A27"/>
    <mergeCell ref="L6:O6"/>
    <mergeCell ref="P6:P7"/>
    <mergeCell ref="V6:V7"/>
    <mergeCell ref="Q6:U6"/>
    <mergeCell ref="A1:C4"/>
    <mergeCell ref="W1:AB1"/>
    <mergeCell ref="W2:AB2"/>
    <mergeCell ref="W3:AB3"/>
    <mergeCell ref="W4:AB4"/>
    <mergeCell ref="D3:V4"/>
    <mergeCell ref="D1:V2"/>
    <mergeCell ref="A6:A7"/>
    <mergeCell ref="B6:B7"/>
    <mergeCell ref="AB6:AB7"/>
    <mergeCell ref="AA6:AA7"/>
    <mergeCell ref="L5:P5"/>
    <mergeCell ref="A5:K5"/>
    <mergeCell ref="Q5:AB5"/>
    <mergeCell ref="G6:H6"/>
    <mergeCell ref="F6:F7"/>
    <mergeCell ref="E6:E7"/>
    <mergeCell ref="D6:D7"/>
    <mergeCell ref="C6:C7"/>
    <mergeCell ref="I6:K6"/>
  </mergeCells>
  <conditionalFormatting sqref="V8:V94">
    <cfRule type="cellIs" dxfId="59" priority="500" operator="equal">
      <formula>0</formula>
    </cfRule>
  </conditionalFormatting>
  <conditionalFormatting sqref="X8:X46">
    <cfRule type="cellIs" dxfId="58" priority="492" operator="equal">
      <formula>0</formula>
    </cfRule>
  </conditionalFormatting>
  <conditionalFormatting sqref="X47">
    <cfRule type="cellIs" dxfId="57" priority="489" operator="equal">
      <formula>0</formula>
    </cfRule>
  </conditionalFormatting>
  <conditionalFormatting sqref="X48">
    <cfRule type="cellIs" dxfId="56" priority="486" operator="equal">
      <formula>0</formula>
    </cfRule>
  </conditionalFormatting>
  <conditionalFormatting sqref="X49">
    <cfRule type="cellIs" dxfId="55" priority="483" operator="equal">
      <formula>0</formula>
    </cfRule>
  </conditionalFormatting>
  <conditionalFormatting sqref="X50">
    <cfRule type="cellIs" dxfId="54" priority="480" operator="equal">
      <formula>0</formula>
    </cfRule>
  </conditionalFormatting>
  <conditionalFormatting sqref="X51">
    <cfRule type="cellIs" dxfId="53" priority="477" operator="equal">
      <formula>0</formula>
    </cfRule>
  </conditionalFormatting>
  <conditionalFormatting sqref="X52">
    <cfRule type="cellIs" dxfId="52" priority="474" operator="equal">
      <formula>0</formula>
    </cfRule>
  </conditionalFormatting>
  <conditionalFormatting sqref="X53">
    <cfRule type="cellIs" dxfId="51" priority="471" operator="equal">
      <formula>0</formula>
    </cfRule>
  </conditionalFormatting>
  <conditionalFormatting sqref="X54">
    <cfRule type="cellIs" dxfId="50" priority="468" operator="equal">
      <formula>0</formula>
    </cfRule>
  </conditionalFormatting>
  <conditionalFormatting sqref="X55">
    <cfRule type="cellIs" dxfId="49" priority="465" operator="equal">
      <formula>0</formula>
    </cfRule>
  </conditionalFormatting>
  <conditionalFormatting sqref="X56">
    <cfRule type="cellIs" dxfId="48" priority="462" operator="equal">
      <formula>0</formula>
    </cfRule>
  </conditionalFormatting>
  <conditionalFormatting sqref="X57">
    <cfRule type="cellIs" dxfId="47" priority="459" operator="equal">
      <formula>0</formula>
    </cfRule>
  </conditionalFormatting>
  <conditionalFormatting sqref="X58">
    <cfRule type="cellIs" dxfId="46" priority="456" operator="equal">
      <formula>0</formula>
    </cfRule>
  </conditionalFormatting>
  <conditionalFormatting sqref="X59">
    <cfRule type="cellIs" dxfId="45" priority="453" operator="equal">
      <formula>0</formula>
    </cfRule>
  </conditionalFormatting>
  <conditionalFormatting sqref="X60">
    <cfRule type="cellIs" dxfId="44" priority="450" operator="equal">
      <formula>0</formula>
    </cfRule>
  </conditionalFormatting>
  <conditionalFormatting sqref="X61">
    <cfRule type="cellIs" dxfId="43" priority="447" operator="equal">
      <formula>0</formula>
    </cfRule>
  </conditionalFormatting>
  <conditionalFormatting sqref="X62">
    <cfRule type="cellIs" dxfId="42" priority="444" operator="equal">
      <formula>0</formula>
    </cfRule>
  </conditionalFormatting>
  <conditionalFormatting sqref="X63">
    <cfRule type="cellIs" dxfId="41" priority="441" operator="equal">
      <formula>0</formula>
    </cfRule>
  </conditionalFormatting>
  <conditionalFormatting sqref="X64">
    <cfRule type="cellIs" dxfId="40" priority="438" operator="equal">
      <formula>0</formula>
    </cfRule>
  </conditionalFormatting>
  <conditionalFormatting sqref="X65">
    <cfRule type="cellIs" dxfId="39" priority="435" operator="equal">
      <formula>0</formula>
    </cfRule>
  </conditionalFormatting>
  <conditionalFormatting sqref="X66">
    <cfRule type="cellIs" dxfId="38" priority="432" operator="equal">
      <formula>0</formula>
    </cfRule>
  </conditionalFormatting>
  <conditionalFormatting sqref="X67">
    <cfRule type="cellIs" dxfId="37" priority="429" operator="equal">
      <formula>0</formula>
    </cfRule>
  </conditionalFormatting>
  <conditionalFormatting sqref="X68">
    <cfRule type="cellIs" dxfId="36" priority="426" operator="equal">
      <formula>0</formula>
    </cfRule>
  </conditionalFormatting>
  <conditionalFormatting sqref="X69">
    <cfRule type="cellIs" dxfId="35" priority="423" operator="equal">
      <formula>0</formula>
    </cfRule>
  </conditionalFormatting>
  <conditionalFormatting sqref="X70">
    <cfRule type="cellIs" dxfId="34" priority="420" operator="equal">
      <formula>0</formula>
    </cfRule>
  </conditionalFormatting>
  <conditionalFormatting sqref="X71">
    <cfRule type="cellIs" dxfId="33" priority="417" operator="equal">
      <formula>0</formula>
    </cfRule>
  </conditionalFormatting>
  <conditionalFormatting sqref="X72">
    <cfRule type="cellIs" dxfId="32" priority="414" operator="equal">
      <formula>0</formula>
    </cfRule>
  </conditionalFormatting>
  <conditionalFormatting sqref="X73">
    <cfRule type="cellIs" dxfId="31" priority="411" operator="equal">
      <formula>0</formula>
    </cfRule>
  </conditionalFormatting>
  <conditionalFormatting sqref="X74">
    <cfRule type="cellIs" dxfId="30" priority="408" operator="equal">
      <formula>0</formula>
    </cfRule>
  </conditionalFormatting>
  <conditionalFormatting sqref="X75">
    <cfRule type="cellIs" dxfId="29" priority="405" operator="equal">
      <formula>0</formula>
    </cfRule>
  </conditionalFormatting>
  <conditionalFormatting sqref="X76">
    <cfRule type="cellIs" dxfId="28" priority="402" operator="equal">
      <formula>0</formula>
    </cfRule>
  </conditionalFormatting>
  <conditionalFormatting sqref="X77">
    <cfRule type="cellIs" dxfId="27" priority="399" operator="equal">
      <formula>0</formula>
    </cfRule>
  </conditionalFormatting>
  <conditionalFormatting sqref="X78">
    <cfRule type="cellIs" dxfId="26" priority="396" operator="equal">
      <formula>0</formula>
    </cfRule>
  </conditionalFormatting>
  <conditionalFormatting sqref="X79">
    <cfRule type="cellIs" dxfId="25" priority="393" operator="equal">
      <formula>0</formula>
    </cfRule>
  </conditionalFormatting>
  <conditionalFormatting sqref="X80">
    <cfRule type="cellIs" dxfId="24" priority="390" operator="equal">
      <formula>0</formula>
    </cfRule>
  </conditionalFormatting>
  <conditionalFormatting sqref="X81">
    <cfRule type="cellIs" dxfId="23" priority="387" operator="equal">
      <formula>0</formula>
    </cfRule>
  </conditionalFormatting>
  <conditionalFormatting sqref="X82">
    <cfRule type="cellIs" dxfId="22" priority="384" operator="equal">
      <formula>0</formula>
    </cfRule>
  </conditionalFormatting>
  <conditionalFormatting sqref="X83">
    <cfRule type="cellIs" dxfId="21" priority="381" operator="equal">
      <formula>0</formula>
    </cfRule>
  </conditionalFormatting>
  <conditionalFormatting sqref="X84">
    <cfRule type="cellIs" dxfId="20" priority="378" operator="equal">
      <formula>0</formula>
    </cfRule>
  </conditionalFormatting>
  <conditionalFormatting sqref="X85">
    <cfRule type="cellIs" dxfId="19" priority="375" operator="equal">
      <formula>0</formula>
    </cfRule>
  </conditionalFormatting>
  <conditionalFormatting sqref="X86">
    <cfRule type="cellIs" dxfId="18" priority="372" operator="equal">
      <formula>0</formula>
    </cfRule>
  </conditionalFormatting>
  <conditionalFormatting sqref="X87">
    <cfRule type="cellIs" dxfId="17" priority="369" operator="equal">
      <formula>0</formula>
    </cfRule>
  </conditionalFormatting>
  <conditionalFormatting sqref="X88">
    <cfRule type="cellIs" dxfId="16" priority="366" operator="equal">
      <formula>0</formula>
    </cfRule>
  </conditionalFormatting>
  <conditionalFormatting sqref="X89">
    <cfRule type="cellIs" dxfId="15" priority="363" operator="equal">
      <formula>0</formula>
    </cfRule>
  </conditionalFormatting>
  <conditionalFormatting sqref="X90">
    <cfRule type="cellIs" dxfId="14" priority="360" operator="equal">
      <formula>0</formula>
    </cfRule>
  </conditionalFormatting>
  <conditionalFormatting sqref="X91">
    <cfRule type="cellIs" dxfId="13" priority="357" operator="equal">
      <formula>0</formula>
    </cfRule>
  </conditionalFormatting>
  <conditionalFormatting sqref="X92">
    <cfRule type="cellIs" dxfId="12" priority="354" operator="equal">
      <formula>0</formula>
    </cfRule>
  </conditionalFormatting>
  <conditionalFormatting sqref="R8">
    <cfRule type="iconSet" priority="330">
      <iconSet iconSet="4TrafficLights">
        <cfvo type="percent" val="0"/>
        <cfvo type="num" val="$L$8*0.4"/>
        <cfvo type="num" val="$L$8*0.7"/>
        <cfvo type="num" val="$L$8*0.9"/>
      </iconSet>
    </cfRule>
  </conditionalFormatting>
  <conditionalFormatting sqref="R9">
    <cfRule type="iconSet" priority="329">
      <iconSet iconSet="4TrafficLights">
        <cfvo type="percent" val="0"/>
        <cfvo type="num" val="$L$9*0.4"/>
        <cfvo type="num" val="$L$9*0.7"/>
        <cfvo type="num" val="$L$9*0.9"/>
      </iconSet>
    </cfRule>
  </conditionalFormatting>
  <conditionalFormatting sqref="S8">
    <cfRule type="iconSet" priority="325">
      <iconSet iconSet="4TrafficLights">
        <cfvo type="percent" val="0"/>
        <cfvo type="num" val="$M$8*0.4"/>
        <cfvo type="num" val="$M$8*0.7"/>
        <cfvo type="num" val="$M$8*0.9"/>
      </iconSet>
    </cfRule>
  </conditionalFormatting>
  <conditionalFormatting sqref="T8">
    <cfRule type="iconSet" priority="324">
      <iconSet iconSet="4TrafficLights">
        <cfvo type="percent" val="0"/>
        <cfvo type="num" val="$N$8*0.4"/>
        <cfvo type="num" val="$N$8*0.7"/>
        <cfvo type="num" val="$N$8*0.9"/>
      </iconSet>
    </cfRule>
  </conditionalFormatting>
  <conditionalFormatting sqref="S9">
    <cfRule type="iconSet" priority="323">
      <iconSet iconSet="4TrafficLights">
        <cfvo type="percent" val="0"/>
        <cfvo type="num" val="$M$9*0.4"/>
        <cfvo type="num" val="$M$9*0.7"/>
        <cfvo type="num" val="$M$9*0.9"/>
      </iconSet>
    </cfRule>
  </conditionalFormatting>
  <conditionalFormatting sqref="T9">
    <cfRule type="iconSet" priority="322">
      <iconSet iconSet="4TrafficLights">
        <cfvo type="percent" val="0"/>
        <cfvo type="num" val="$N$9*0.4"/>
        <cfvo type="num" val="$N$9*0.7"/>
        <cfvo type="num" val="$N$9*0.9"/>
      </iconSet>
    </cfRule>
  </conditionalFormatting>
  <conditionalFormatting sqref="R10">
    <cfRule type="iconSet" priority="321">
      <iconSet iconSet="4TrafficLights">
        <cfvo type="percent" val="0"/>
        <cfvo type="num" val="$L$10*0.4"/>
        <cfvo type="num" val="$L$10*0.7"/>
        <cfvo type="num" val="$L$10*0.9"/>
      </iconSet>
    </cfRule>
  </conditionalFormatting>
  <conditionalFormatting sqref="S10">
    <cfRule type="iconSet" priority="320">
      <iconSet iconSet="4TrafficLights">
        <cfvo type="percent" val="0"/>
        <cfvo type="percent" val="$M$10*0.4"/>
        <cfvo type="percent" val="$M$10*0.7"/>
        <cfvo type="num" val="$M$10*0.9"/>
      </iconSet>
    </cfRule>
  </conditionalFormatting>
  <conditionalFormatting sqref="T10">
    <cfRule type="iconSet" priority="319">
      <iconSet iconSet="4TrafficLights">
        <cfvo type="percent" val="0"/>
        <cfvo type="num" val="$N$10*0.4"/>
        <cfvo type="num" val="$N$10*0.7"/>
        <cfvo type="num" val="$N$10*0.9"/>
      </iconSet>
    </cfRule>
  </conditionalFormatting>
  <conditionalFormatting sqref="R11">
    <cfRule type="iconSet" priority="318">
      <iconSet iconSet="4TrafficLights">
        <cfvo type="percent" val="0"/>
        <cfvo type="num" val="$L$11*0.4"/>
        <cfvo type="num" val="$L$11*0.7"/>
        <cfvo type="num" val="$L$11*0.9"/>
      </iconSet>
    </cfRule>
  </conditionalFormatting>
  <conditionalFormatting sqref="S11">
    <cfRule type="iconSet" priority="317">
      <iconSet iconSet="4TrafficLights">
        <cfvo type="percent" val="0"/>
        <cfvo type="num" val="$M$11*0.4"/>
        <cfvo type="num" val="$M$11*0.7"/>
        <cfvo type="num" val="$M$11*0.9"/>
      </iconSet>
    </cfRule>
  </conditionalFormatting>
  <conditionalFormatting sqref="T11">
    <cfRule type="iconSet" priority="316">
      <iconSet iconSet="4TrafficLights">
        <cfvo type="percent" val="0"/>
        <cfvo type="percent" val="$N$11*0.4"/>
        <cfvo type="percent" val="$N$11*0.7"/>
        <cfvo type="num" val="$N$11*0.9"/>
      </iconSet>
    </cfRule>
  </conditionalFormatting>
  <conditionalFormatting sqref="W8:W99">
    <cfRule type="dataBar" priority="326">
      <dataBar>
        <cfvo type="min"/>
        <cfvo type="max"/>
        <color theme="8" tint="0.39997558519241921"/>
      </dataBar>
      <extLst>
        <ext xmlns:x14="http://schemas.microsoft.com/office/spreadsheetml/2009/9/main" uri="{B025F937-C7B1-47D3-B67F-A62EFF666E3E}">
          <x14:id>{C9FEB095-E7DA-4C72-B78C-BE367F5D34C0}</x14:id>
        </ext>
      </extLst>
    </cfRule>
  </conditionalFormatting>
  <conditionalFormatting sqref="R12">
    <cfRule type="iconSet" priority="315">
      <iconSet iconSet="4TrafficLights">
        <cfvo type="percent" val="0"/>
        <cfvo type="num" val="$L$12*0.4"/>
        <cfvo type="num" val="$L$12*0.7"/>
        <cfvo type="num" val="$L$12*0.9"/>
      </iconSet>
    </cfRule>
  </conditionalFormatting>
  <conditionalFormatting sqref="S12">
    <cfRule type="iconSet" priority="314">
      <iconSet iconSet="4TrafficLights">
        <cfvo type="percent" val="0"/>
        <cfvo type="num" val="$M$12*0.4"/>
        <cfvo type="num" val="$M$12*0.7"/>
        <cfvo type="num" val="$M$12*0.9"/>
      </iconSet>
    </cfRule>
  </conditionalFormatting>
  <conditionalFormatting sqref="T12">
    <cfRule type="iconSet" priority="313">
      <iconSet iconSet="4TrafficLights">
        <cfvo type="percent" val="0"/>
        <cfvo type="num" val="$N$12*0.4"/>
        <cfvo type="num" val="$N$12*0.7"/>
        <cfvo type="num" val="$N$12*0.9"/>
      </iconSet>
    </cfRule>
  </conditionalFormatting>
  <conditionalFormatting sqref="R13">
    <cfRule type="iconSet" priority="312">
      <iconSet iconSet="4TrafficLights">
        <cfvo type="percent" val="0"/>
        <cfvo type="num" val="$L$13*0.4"/>
        <cfvo type="num" val="$L$13*0.7"/>
        <cfvo type="num" val="$L$13*0.9"/>
      </iconSet>
    </cfRule>
  </conditionalFormatting>
  <conditionalFormatting sqref="S13">
    <cfRule type="iconSet" priority="311">
      <iconSet iconSet="4TrafficLights">
        <cfvo type="percent" val="0"/>
        <cfvo type="num" val="$M$13*0.4"/>
        <cfvo type="num" val="$M$13*0.7"/>
        <cfvo type="num" val="$M$13*0.9"/>
      </iconSet>
    </cfRule>
  </conditionalFormatting>
  <conditionalFormatting sqref="T13">
    <cfRule type="iconSet" priority="310">
      <iconSet iconSet="4TrafficLights">
        <cfvo type="percent" val="0"/>
        <cfvo type="num" val="$N$13*0.4"/>
        <cfvo type="num" val="$N$13*0.7"/>
        <cfvo type="num" val="$N$13*0.9"/>
      </iconSet>
    </cfRule>
  </conditionalFormatting>
  <conditionalFormatting sqref="R14">
    <cfRule type="iconSet" priority="309">
      <iconSet iconSet="4TrafficLights">
        <cfvo type="percent" val="0"/>
        <cfvo type="num" val="$L$14*0.4"/>
        <cfvo type="num" val="$L$14*0.7"/>
        <cfvo type="num" val="$L$14*0.9"/>
      </iconSet>
    </cfRule>
  </conditionalFormatting>
  <conditionalFormatting sqref="S14">
    <cfRule type="iconSet" priority="308">
      <iconSet iconSet="4TrafficLights">
        <cfvo type="percent" val="0"/>
        <cfvo type="num" val="$M$14*0.4"/>
        <cfvo type="num" val="$M$14*0.7"/>
        <cfvo type="num" val="$M$14*0.9"/>
      </iconSet>
    </cfRule>
  </conditionalFormatting>
  <conditionalFormatting sqref="T14">
    <cfRule type="iconSet" priority="307">
      <iconSet iconSet="4TrafficLights">
        <cfvo type="percent" val="0"/>
        <cfvo type="num" val="$N$14*0.4"/>
        <cfvo type="num" val="$N$14*0.7"/>
        <cfvo type="num" val="$N$14*0.9"/>
      </iconSet>
    </cfRule>
  </conditionalFormatting>
  <conditionalFormatting sqref="R15">
    <cfRule type="iconSet" priority="306">
      <iconSet iconSet="4TrafficLights">
        <cfvo type="percent" val="0"/>
        <cfvo type="num" val="$L$15*0.4"/>
        <cfvo type="num" val="$L$15*0.7"/>
        <cfvo type="num" val="$L$15*0.9"/>
      </iconSet>
    </cfRule>
  </conditionalFormatting>
  <conditionalFormatting sqref="S15">
    <cfRule type="iconSet" priority="305">
      <iconSet iconSet="4TrafficLights">
        <cfvo type="percent" val="0"/>
        <cfvo type="num" val="$M$15*0.4"/>
        <cfvo type="num" val="$M$15*0.7"/>
        <cfvo type="num" val="$M$15*0.9"/>
      </iconSet>
    </cfRule>
  </conditionalFormatting>
  <conditionalFormatting sqref="T15">
    <cfRule type="iconSet" priority="304">
      <iconSet iconSet="4TrafficLights">
        <cfvo type="percent" val="0"/>
        <cfvo type="num" val="$N$15*0.4"/>
        <cfvo type="num" val="$N$15*0.7"/>
        <cfvo type="num" val="$N$15*0.9"/>
      </iconSet>
    </cfRule>
  </conditionalFormatting>
  <conditionalFormatting sqref="R16">
    <cfRule type="iconSet" priority="303">
      <iconSet iconSet="4TrafficLights">
        <cfvo type="percent" val="0"/>
        <cfvo type="num" val="$L$16*0.4"/>
        <cfvo type="num" val="$L$16*0.7"/>
        <cfvo type="num" val="$L$16*0.9"/>
      </iconSet>
    </cfRule>
  </conditionalFormatting>
  <conditionalFormatting sqref="S16">
    <cfRule type="iconSet" priority="302">
      <iconSet iconSet="4TrafficLights">
        <cfvo type="percent" val="0"/>
        <cfvo type="num" val="$M$16*0.4"/>
        <cfvo type="num" val="$M$16*0.7"/>
        <cfvo type="num" val="$M$16*0.9"/>
      </iconSet>
    </cfRule>
  </conditionalFormatting>
  <conditionalFormatting sqref="T16">
    <cfRule type="iconSet" priority="301">
      <iconSet iconSet="4TrafficLights">
        <cfvo type="percent" val="0"/>
        <cfvo type="num" val="$N$16*0.4"/>
        <cfvo type="num" val="$N$16*0.7"/>
        <cfvo type="num" val="$N$16*0.9"/>
      </iconSet>
    </cfRule>
  </conditionalFormatting>
  <conditionalFormatting sqref="R17">
    <cfRule type="iconSet" priority="300">
      <iconSet iconSet="4TrafficLights">
        <cfvo type="percent" val="0"/>
        <cfvo type="num" val="$L$17*0.4"/>
        <cfvo type="num" val="$L$17*0.7"/>
        <cfvo type="num" val="$L$17*0.9"/>
      </iconSet>
    </cfRule>
  </conditionalFormatting>
  <conditionalFormatting sqref="S17">
    <cfRule type="iconSet" priority="299">
      <iconSet iconSet="4TrafficLights">
        <cfvo type="percent" val="0"/>
        <cfvo type="num" val="$M$17*0.4"/>
        <cfvo type="num" val="$M$17*0.7"/>
        <cfvo type="num" val="$M$17*0.9"/>
      </iconSet>
    </cfRule>
  </conditionalFormatting>
  <conditionalFormatting sqref="T17">
    <cfRule type="iconSet" priority="298">
      <iconSet iconSet="4TrafficLights">
        <cfvo type="percent" val="0"/>
        <cfvo type="num" val="$N$17*0.4"/>
        <cfvo type="num" val="$N$17*0.7"/>
        <cfvo type="num" val="$N$17*0.9"/>
      </iconSet>
    </cfRule>
  </conditionalFormatting>
  <conditionalFormatting sqref="R18">
    <cfRule type="iconSet" priority="297">
      <iconSet iconSet="4TrafficLights">
        <cfvo type="percent" val="0"/>
        <cfvo type="num" val="$L$18*0.4"/>
        <cfvo type="num" val="$L$18*0.7"/>
        <cfvo type="num" val="$L$18*0.9"/>
      </iconSet>
    </cfRule>
  </conditionalFormatting>
  <conditionalFormatting sqref="S18">
    <cfRule type="iconSet" priority="296">
      <iconSet iconSet="4TrafficLights">
        <cfvo type="percent" val="0"/>
        <cfvo type="num" val="$M$18*0.4"/>
        <cfvo type="num" val="$M$18*0.7"/>
        <cfvo type="num" val="$M$18*0.9"/>
      </iconSet>
    </cfRule>
  </conditionalFormatting>
  <conditionalFormatting sqref="T18">
    <cfRule type="iconSet" priority="295">
      <iconSet iconSet="4TrafficLights">
        <cfvo type="percent" val="0"/>
        <cfvo type="num" val="$N$18*0.4"/>
        <cfvo type="num" val="$N$18*0.7"/>
        <cfvo type="num" val="$N$18*0.9"/>
      </iconSet>
    </cfRule>
  </conditionalFormatting>
  <conditionalFormatting sqref="R19">
    <cfRule type="iconSet" priority="287">
      <iconSet iconSet="4TrafficLights">
        <cfvo type="percent" val="0"/>
        <cfvo type="num" val="$L$19*0.4"/>
        <cfvo type="num" val="$L$19*0.7"/>
        <cfvo type="num" val="$L$19*0.9"/>
      </iconSet>
    </cfRule>
  </conditionalFormatting>
  <conditionalFormatting sqref="S19">
    <cfRule type="iconSet" priority="286">
      <iconSet iconSet="4TrafficLights">
        <cfvo type="percent" val="0"/>
        <cfvo type="num" val="$M$19*0.4"/>
        <cfvo type="num" val="$M$19*0.7"/>
        <cfvo type="num" val="$M$19*0.9"/>
      </iconSet>
    </cfRule>
  </conditionalFormatting>
  <conditionalFormatting sqref="T19">
    <cfRule type="iconSet" priority="285">
      <iconSet iconSet="4TrafficLights">
        <cfvo type="percent" val="0"/>
        <cfvo type="num" val="$N$19*0.4"/>
        <cfvo type="num" val="$N$19*0.7"/>
        <cfvo type="num" val="$N$19*0.9"/>
      </iconSet>
    </cfRule>
  </conditionalFormatting>
  <conditionalFormatting sqref="R20">
    <cfRule type="iconSet" priority="284">
      <iconSet iconSet="4TrafficLights">
        <cfvo type="percent" val="0"/>
        <cfvo type="num" val="$L$20*0.4"/>
        <cfvo type="num" val="$L$20*0.7"/>
        <cfvo type="num" val="$L$20*0.9"/>
      </iconSet>
    </cfRule>
  </conditionalFormatting>
  <conditionalFormatting sqref="S20">
    <cfRule type="iconSet" priority="283">
      <iconSet iconSet="4TrafficLights">
        <cfvo type="percent" val="0"/>
        <cfvo type="num" val="$M$20*0.4"/>
        <cfvo type="num" val="$M$20*0.7"/>
        <cfvo type="num" val="$M$20*0.9"/>
      </iconSet>
    </cfRule>
  </conditionalFormatting>
  <conditionalFormatting sqref="T20">
    <cfRule type="iconSet" priority="281">
      <iconSet iconSet="4TrafficLights">
        <cfvo type="percent" val="0"/>
        <cfvo type="num" val="$N$20*0.4"/>
        <cfvo type="num" val="$N$20*0.7"/>
        <cfvo type="num" val="$N$20*0.9"/>
      </iconSet>
    </cfRule>
  </conditionalFormatting>
  <conditionalFormatting sqref="R21">
    <cfRule type="iconSet" priority="280">
      <iconSet iconSet="4TrafficLights">
        <cfvo type="percent" val="0"/>
        <cfvo type="num" val="$L$21*0.4"/>
        <cfvo type="num" val="$L$21*0.7"/>
        <cfvo type="num" val="$L$21*0.9"/>
      </iconSet>
    </cfRule>
  </conditionalFormatting>
  <conditionalFormatting sqref="S21">
    <cfRule type="iconSet" priority="279">
      <iconSet iconSet="4TrafficLights">
        <cfvo type="percent" val="0"/>
        <cfvo type="num" val="$M$21*0.4"/>
        <cfvo type="num" val="$M$21*0.7"/>
        <cfvo type="num" val="$M$21*0.9"/>
      </iconSet>
    </cfRule>
  </conditionalFormatting>
  <conditionalFormatting sqref="T21">
    <cfRule type="iconSet" priority="278">
      <iconSet iconSet="4TrafficLights">
        <cfvo type="percent" val="0"/>
        <cfvo type="num" val="$N$21*0.4"/>
        <cfvo type="num" val="$N$21*0.7"/>
        <cfvo type="num" val="$N$21*0.9"/>
      </iconSet>
    </cfRule>
  </conditionalFormatting>
  <conditionalFormatting sqref="R22">
    <cfRule type="iconSet" priority="277">
      <iconSet iconSet="4TrafficLights">
        <cfvo type="percent" val="0"/>
        <cfvo type="num" val="$L$22*0.4"/>
        <cfvo type="num" val="$L$22*0.7"/>
        <cfvo type="num" val="$L$22*0.9"/>
      </iconSet>
    </cfRule>
  </conditionalFormatting>
  <conditionalFormatting sqref="S22">
    <cfRule type="iconSet" priority="276">
      <iconSet iconSet="4TrafficLights">
        <cfvo type="percent" val="0"/>
        <cfvo type="num" val="$M$22*0.4"/>
        <cfvo type="num" val="$M$22*0.7"/>
        <cfvo type="num" val="$M$22*0.9"/>
      </iconSet>
    </cfRule>
  </conditionalFormatting>
  <conditionalFormatting sqref="T22">
    <cfRule type="iconSet" priority="275">
      <iconSet iconSet="4TrafficLights">
        <cfvo type="percent" val="0"/>
        <cfvo type="num" val="$N$22*0.4"/>
        <cfvo type="num" val="$N$22*0.7"/>
        <cfvo type="num" val="$N$22*0.9"/>
      </iconSet>
    </cfRule>
  </conditionalFormatting>
  <conditionalFormatting sqref="R23">
    <cfRule type="iconSet" priority="274">
      <iconSet iconSet="4TrafficLights">
        <cfvo type="percent" val="0"/>
        <cfvo type="num" val="$L$23*0.4"/>
        <cfvo type="num" val="$L$23*0.7"/>
        <cfvo type="num" val="$L$23*0.9"/>
      </iconSet>
    </cfRule>
  </conditionalFormatting>
  <conditionalFormatting sqref="S23">
    <cfRule type="iconSet" priority="273">
      <iconSet iconSet="4TrafficLights">
        <cfvo type="percent" val="0"/>
        <cfvo type="num" val="$M$23*0.4"/>
        <cfvo type="num" val="$M$23*0.7"/>
        <cfvo type="num" val="$M$23*0.9"/>
      </iconSet>
    </cfRule>
  </conditionalFormatting>
  <conditionalFormatting sqref="T23">
    <cfRule type="iconSet" priority="272">
      <iconSet iconSet="4TrafficLights">
        <cfvo type="percent" val="0"/>
        <cfvo type="num" val="$N$23*0.4"/>
        <cfvo type="num" val="$N$23*0.7"/>
        <cfvo type="num" val="$N$23*0.9"/>
      </iconSet>
    </cfRule>
  </conditionalFormatting>
  <conditionalFormatting sqref="R24">
    <cfRule type="iconSet" priority="271">
      <iconSet iconSet="4TrafficLights">
        <cfvo type="percent" val="0"/>
        <cfvo type="num" val="$L$24*0.4"/>
        <cfvo type="num" val="$L$24*0.7"/>
        <cfvo type="num" val="$L$24*0.9"/>
      </iconSet>
    </cfRule>
  </conditionalFormatting>
  <conditionalFormatting sqref="S24">
    <cfRule type="iconSet" priority="270">
      <iconSet iconSet="4TrafficLights">
        <cfvo type="percent" val="0"/>
        <cfvo type="num" val="$M$24*0.4"/>
        <cfvo type="num" val="$M$24*0.7"/>
        <cfvo type="num" val="$M$24*0.9"/>
      </iconSet>
    </cfRule>
  </conditionalFormatting>
  <conditionalFormatting sqref="T24">
    <cfRule type="iconSet" priority="269">
      <iconSet iconSet="4TrafficLights">
        <cfvo type="percent" val="0"/>
        <cfvo type="num" val="$N$24*0.4"/>
        <cfvo type="num" val="$N$24*0.7"/>
        <cfvo type="num" val="$N$24*0.9"/>
      </iconSet>
    </cfRule>
  </conditionalFormatting>
  <conditionalFormatting sqref="R25">
    <cfRule type="iconSet" priority="268">
      <iconSet iconSet="4TrafficLights">
        <cfvo type="percent" val="0"/>
        <cfvo type="num" val="$L$25*0.4"/>
        <cfvo type="num" val="$L$25*0.7"/>
        <cfvo type="num" val="$L$25*0.9"/>
      </iconSet>
    </cfRule>
  </conditionalFormatting>
  <conditionalFormatting sqref="S25">
    <cfRule type="iconSet" priority="267">
      <iconSet iconSet="4TrafficLights">
        <cfvo type="percent" val="0"/>
        <cfvo type="num" val="$M$25*0.4"/>
        <cfvo type="num" val="$M$25*0.7"/>
        <cfvo type="num" val="$M$25*0.9"/>
      </iconSet>
    </cfRule>
  </conditionalFormatting>
  <conditionalFormatting sqref="T25">
    <cfRule type="iconSet" priority="266">
      <iconSet iconSet="4TrafficLights">
        <cfvo type="percent" val="0"/>
        <cfvo type="num" val="$N$25*0.4"/>
        <cfvo type="num" val="$N$25*0.7"/>
        <cfvo type="num" val="$N$25*0.9"/>
      </iconSet>
    </cfRule>
  </conditionalFormatting>
  <conditionalFormatting sqref="R26">
    <cfRule type="iconSet" priority="265">
      <iconSet iconSet="4TrafficLights">
        <cfvo type="percent" val="0"/>
        <cfvo type="num" val="$L$26*0.4"/>
        <cfvo type="num" val="$L$26*0.7"/>
        <cfvo type="num" val="$L$26*0.9"/>
      </iconSet>
    </cfRule>
  </conditionalFormatting>
  <conditionalFormatting sqref="S26">
    <cfRule type="iconSet" priority="264">
      <iconSet iconSet="4TrafficLights">
        <cfvo type="percent" val="0"/>
        <cfvo type="num" val="$M$26*0.4"/>
        <cfvo type="num" val="$M$26*0.7"/>
        <cfvo type="num" val="$M$26*0.9"/>
      </iconSet>
    </cfRule>
  </conditionalFormatting>
  <conditionalFormatting sqref="T26">
    <cfRule type="iconSet" priority="263">
      <iconSet iconSet="4TrafficLights">
        <cfvo type="percent" val="0"/>
        <cfvo type="num" val="$N$26*0.4"/>
        <cfvo type="num" val="$N$26*0.7"/>
        <cfvo type="num" val="$N$26*0.9"/>
      </iconSet>
    </cfRule>
  </conditionalFormatting>
  <conditionalFormatting sqref="R27:U27">
    <cfRule type="iconSet" priority="261">
      <iconSet iconSet="5Rating">
        <cfvo type="percent" val="0"/>
        <cfvo type="num" val="$Q$27/3*0.2"/>
        <cfvo type="num" val="$Q$27/3*0.4"/>
        <cfvo type="num" val="$Q$27/3*0.6"/>
        <cfvo type="num" val="$Q$27/3*0.8"/>
      </iconSet>
    </cfRule>
  </conditionalFormatting>
  <conditionalFormatting sqref="R28:U28">
    <cfRule type="iconSet" priority="260">
      <iconSet iconSet="5Rating">
        <cfvo type="percent" val="0"/>
        <cfvo type="num" val="$Q$28/3*0.2"/>
        <cfvo type="num" val="$Q$28/3*0.4"/>
        <cfvo type="num" val="$Q$28/3*0.6"/>
        <cfvo type="num" val="$Q$28/3*0.8"/>
      </iconSet>
    </cfRule>
  </conditionalFormatting>
  <conditionalFormatting sqref="R30">
    <cfRule type="iconSet" priority="256">
      <iconSet iconSet="4TrafficLights">
        <cfvo type="percent" val="0"/>
        <cfvo type="num" val="$L$30*0.4"/>
        <cfvo type="num" val="$L$30*0.7"/>
        <cfvo type="num" val="$L$30*0.9"/>
      </iconSet>
    </cfRule>
  </conditionalFormatting>
  <conditionalFormatting sqref="S30">
    <cfRule type="iconSet" priority="255">
      <iconSet iconSet="4TrafficLights">
        <cfvo type="percent" val="0"/>
        <cfvo type="num" val="$M$30*0.4"/>
        <cfvo type="num" val="$M$30*0.7"/>
        <cfvo type="num" val="$M$30*0.9"/>
      </iconSet>
    </cfRule>
  </conditionalFormatting>
  <conditionalFormatting sqref="T30">
    <cfRule type="iconSet" priority="254">
      <iconSet iconSet="4TrafficLights">
        <cfvo type="percent" val="0"/>
        <cfvo type="num" val="$N$30*0.4"/>
        <cfvo type="num" val="$N$30*0.7"/>
        <cfvo type="num" val="$N$30*0.9"/>
      </iconSet>
    </cfRule>
  </conditionalFormatting>
  <conditionalFormatting sqref="R31:U31">
    <cfRule type="iconSet" priority="253">
      <iconSet iconSet="5Rating">
        <cfvo type="percent" val="0"/>
        <cfvo type="num" val="$Q$31/3*0.2"/>
        <cfvo type="num" val="$Q$31/3*0.4"/>
        <cfvo type="num" val="$Q$31/3*0.6"/>
        <cfvo type="num" val="$Q$31/3*0.8"/>
      </iconSet>
    </cfRule>
  </conditionalFormatting>
  <conditionalFormatting sqref="R32">
    <cfRule type="iconSet" priority="252">
      <iconSet iconSet="4TrafficLights">
        <cfvo type="percent" val="0"/>
        <cfvo type="num" val="$L$32*0.4"/>
        <cfvo type="num" val="$L$32*0.7"/>
        <cfvo type="num" val="$L$32*0.9"/>
      </iconSet>
    </cfRule>
  </conditionalFormatting>
  <conditionalFormatting sqref="S32">
    <cfRule type="iconSet" priority="251">
      <iconSet iconSet="4TrafficLights">
        <cfvo type="percent" val="0"/>
        <cfvo type="num" val="$M$32*0.4"/>
        <cfvo type="num" val="$M$32*0.7"/>
        <cfvo type="num" val="$M$32*0.9"/>
      </iconSet>
    </cfRule>
  </conditionalFormatting>
  <conditionalFormatting sqref="T32">
    <cfRule type="iconSet" priority="250">
      <iconSet iconSet="4TrafficLights">
        <cfvo type="percent" val="0"/>
        <cfvo type="num" val="$N$32*0.4"/>
        <cfvo type="num" val="$N$32*0.7"/>
        <cfvo type="num" val="$N$32*0.9"/>
      </iconSet>
    </cfRule>
  </conditionalFormatting>
  <conditionalFormatting sqref="R33">
    <cfRule type="iconSet" priority="249">
      <iconSet iconSet="4TrafficLights">
        <cfvo type="percent" val="0"/>
        <cfvo type="num" val="$L$33*0.4"/>
        <cfvo type="num" val="$L$33*0.7"/>
        <cfvo type="num" val="$L$33*0.9"/>
      </iconSet>
    </cfRule>
  </conditionalFormatting>
  <conditionalFormatting sqref="S33">
    <cfRule type="iconSet" priority="248">
      <iconSet iconSet="4TrafficLights">
        <cfvo type="percent" val="0"/>
        <cfvo type="num" val="$M$33*0.4"/>
        <cfvo type="num" val="$M$33*0.7"/>
        <cfvo type="num" val="$M$33*0.9"/>
      </iconSet>
    </cfRule>
  </conditionalFormatting>
  <conditionalFormatting sqref="T33">
    <cfRule type="iconSet" priority="247">
      <iconSet iconSet="4TrafficLights">
        <cfvo type="percent" val="0"/>
        <cfvo type="num" val="$N$33*0.4"/>
        <cfvo type="num" val="$N$33*0.7"/>
        <cfvo type="num" val="$N$33*0.9"/>
      </iconSet>
    </cfRule>
  </conditionalFormatting>
  <conditionalFormatting sqref="R34">
    <cfRule type="iconSet" priority="246">
      <iconSet iconSet="4TrafficLights">
        <cfvo type="percent" val="0"/>
        <cfvo type="num" val="$L$34*0.4"/>
        <cfvo type="num" val="$L$34*0.7"/>
        <cfvo type="num" val="$L$34*0.9"/>
      </iconSet>
    </cfRule>
  </conditionalFormatting>
  <conditionalFormatting sqref="S34">
    <cfRule type="iconSet" priority="245">
      <iconSet iconSet="4TrafficLights">
        <cfvo type="percent" val="0"/>
        <cfvo type="num" val="$M$34*0.4"/>
        <cfvo type="num" val="$M$34*0.7"/>
        <cfvo type="num" val="$M$34*0.9"/>
      </iconSet>
    </cfRule>
  </conditionalFormatting>
  <conditionalFormatting sqref="T34">
    <cfRule type="iconSet" priority="244">
      <iconSet iconSet="4TrafficLights">
        <cfvo type="percent" val="0"/>
        <cfvo type="num" val="$N$34*0.4"/>
        <cfvo type="num" val="$N$34*0.7"/>
        <cfvo type="num" val="$N$34*0.9"/>
      </iconSet>
    </cfRule>
  </conditionalFormatting>
  <conditionalFormatting sqref="R35">
    <cfRule type="iconSet" priority="243">
      <iconSet iconSet="4TrafficLights">
        <cfvo type="percent" val="0"/>
        <cfvo type="num" val="$L$35*0.4"/>
        <cfvo type="num" val="$L$35*0.7"/>
        <cfvo type="num" val="$L$35*0.9"/>
      </iconSet>
    </cfRule>
  </conditionalFormatting>
  <conditionalFormatting sqref="S35">
    <cfRule type="iconSet" priority="242">
      <iconSet iconSet="4TrafficLights">
        <cfvo type="percent" val="0"/>
        <cfvo type="num" val="$M$35*0.4"/>
        <cfvo type="num" val="$M$35*0.7"/>
        <cfvo type="num" val="$M$35*0.9"/>
      </iconSet>
    </cfRule>
  </conditionalFormatting>
  <conditionalFormatting sqref="T35">
    <cfRule type="iconSet" priority="241">
      <iconSet iconSet="4TrafficLights">
        <cfvo type="percent" val="0"/>
        <cfvo type="num" val="$N$35*0.4"/>
        <cfvo type="num" val="$N$35*0.7"/>
        <cfvo type="num" val="$N$35*0.9"/>
      </iconSet>
    </cfRule>
  </conditionalFormatting>
  <conditionalFormatting sqref="R36">
    <cfRule type="iconSet" priority="240">
      <iconSet iconSet="4TrafficLights">
        <cfvo type="percent" val="0"/>
        <cfvo type="num" val="$L$36*0.4"/>
        <cfvo type="num" val="$L$36*0.7"/>
        <cfvo type="num" val="$L$36*0.9"/>
      </iconSet>
    </cfRule>
  </conditionalFormatting>
  <conditionalFormatting sqref="S36">
    <cfRule type="iconSet" priority="239">
      <iconSet iconSet="4TrafficLights">
        <cfvo type="percent" val="0"/>
        <cfvo type="num" val="$M$36*0.4"/>
        <cfvo type="num" val="$M$36*0.7"/>
        <cfvo type="num" val="$M$36*0.9"/>
      </iconSet>
    </cfRule>
  </conditionalFormatting>
  <conditionalFormatting sqref="T36">
    <cfRule type="iconSet" priority="238">
      <iconSet iconSet="4TrafficLights">
        <cfvo type="percent" val="0"/>
        <cfvo type="num" val="$N$36*0.4"/>
        <cfvo type="num" val="$N$36*0.7"/>
        <cfvo type="num" val="$N$36*0.9"/>
      </iconSet>
    </cfRule>
  </conditionalFormatting>
  <conditionalFormatting sqref="R37:U37">
    <cfRule type="iconSet" priority="237">
      <iconSet iconSet="5Rating">
        <cfvo type="percent" val="0"/>
        <cfvo type="num" val="$Q$37/3*0.2"/>
        <cfvo type="num" val="$Q$37/3*0.4"/>
        <cfvo type="num" val="$Q$37/3*0.6"/>
        <cfvo type="num" val="$Q$37/3*0.8"/>
      </iconSet>
    </cfRule>
  </conditionalFormatting>
  <conditionalFormatting sqref="R38:U38">
    <cfRule type="iconSet" priority="236">
      <iconSet iconSet="5Rating">
        <cfvo type="percent" val="0"/>
        <cfvo type="num" val="$Q$38/3*0.2"/>
        <cfvo type="num" val="$Q$38/3*0.4"/>
        <cfvo type="num" val="$Q$38/3*0.6"/>
        <cfvo type="num" val="$Q$38/3*0.8"/>
      </iconSet>
    </cfRule>
  </conditionalFormatting>
  <conditionalFormatting sqref="R39">
    <cfRule type="iconSet" priority="235">
      <iconSet iconSet="4TrafficLights">
        <cfvo type="percent" val="0"/>
        <cfvo type="num" val="$L$39*0.4"/>
        <cfvo type="num" val="$L$39*0.7"/>
        <cfvo type="num" val="$L$39*0.9"/>
      </iconSet>
    </cfRule>
  </conditionalFormatting>
  <conditionalFormatting sqref="S39">
    <cfRule type="iconSet" priority="234">
      <iconSet iconSet="4TrafficLights">
        <cfvo type="percent" val="0"/>
        <cfvo type="num" val="$M$39*0.4"/>
        <cfvo type="num" val="$M$39*0.7"/>
        <cfvo type="num" val="$M$39*0.9"/>
      </iconSet>
    </cfRule>
  </conditionalFormatting>
  <conditionalFormatting sqref="T39">
    <cfRule type="iconSet" priority="233">
      <iconSet iconSet="4TrafficLights">
        <cfvo type="percent" val="0"/>
        <cfvo type="num" val="$N$39*0.4"/>
        <cfvo type="num" val="$N$39*0.7"/>
        <cfvo type="num" val="$N$39*0.9"/>
      </iconSet>
    </cfRule>
  </conditionalFormatting>
  <conditionalFormatting sqref="R40:U40">
    <cfRule type="iconSet" priority="232">
      <iconSet iconSet="5Rating">
        <cfvo type="percent" val="0"/>
        <cfvo type="num" val="$Q$40/3*0.2"/>
        <cfvo type="num" val="$Q$40/3*0.4"/>
        <cfvo type="num" val="$Q$40/3*0.6"/>
        <cfvo type="num" val="$Q$40/3*0.8"/>
      </iconSet>
    </cfRule>
  </conditionalFormatting>
  <conditionalFormatting sqref="R41">
    <cfRule type="iconSet" priority="231">
      <iconSet iconSet="4TrafficLights">
        <cfvo type="percent" val="0"/>
        <cfvo type="num" val="$L$41*0.4"/>
        <cfvo type="num" val="$L$41*0.7"/>
        <cfvo type="num" val="$L$41*0.9"/>
      </iconSet>
    </cfRule>
  </conditionalFormatting>
  <conditionalFormatting sqref="S41">
    <cfRule type="iconSet" priority="230">
      <iconSet iconSet="4TrafficLights">
        <cfvo type="percent" val="0"/>
        <cfvo type="num" val="$M$41*0.4"/>
        <cfvo type="num" val="$M$41*0.7"/>
        <cfvo type="num" val="$M$41*0.9"/>
      </iconSet>
    </cfRule>
  </conditionalFormatting>
  <conditionalFormatting sqref="T41">
    <cfRule type="iconSet" priority="229">
      <iconSet iconSet="4TrafficLights">
        <cfvo type="percent" val="0"/>
        <cfvo type="num" val="$N$41*0.4"/>
        <cfvo type="num" val="$N$41*0.7"/>
        <cfvo type="num" val="$N$41*0.9"/>
      </iconSet>
    </cfRule>
  </conditionalFormatting>
  <conditionalFormatting sqref="R42">
    <cfRule type="iconSet" priority="228">
      <iconSet iconSet="4TrafficLights">
        <cfvo type="percent" val="0"/>
        <cfvo type="num" val="$L$42*0.4"/>
        <cfvo type="num" val="$L$42*0.7"/>
        <cfvo type="num" val="$L$42*0.9"/>
      </iconSet>
    </cfRule>
  </conditionalFormatting>
  <conditionalFormatting sqref="S42">
    <cfRule type="iconSet" priority="227">
      <iconSet iconSet="4TrafficLights">
        <cfvo type="percent" val="0"/>
        <cfvo type="num" val="$M$42*0.4"/>
        <cfvo type="num" val="$M$42*0.7"/>
        <cfvo type="num" val="$M$42*0.9"/>
      </iconSet>
    </cfRule>
  </conditionalFormatting>
  <conditionalFormatting sqref="T42">
    <cfRule type="iconSet" priority="226">
      <iconSet iconSet="4TrafficLights">
        <cfvo type="percent" val="0"/>
        <cfvo type="num" val="$N$42*0.4"/>
        <cfvo type="num" val="$N$42*0.7"/>
        <cfvo type="num" val="$N$42*0.9"/>
      </iconSet>
    </cfRule>
  </conditionalFormatting>
  <conditionalFormatting sqref="R43:U43">
    <cfRule type="iconSet" priority="225">
      <iconSet iconSet="5Rating">
        <cfvo type="percent" val="0"/>
        <cfvo type="num" val="$Q$43/3*0.2"/>
        <cfvo type="num" val="$Q$43/3*0.4"/>
        <cfvo type="num" val="$Q$43/3*0.6"/>
        <cfvo type="num" val="$Q$43/3*0.8"/>
      </iconSet>
    </cfRule>
  </conditionalFormatting>
  <conditionalFormatting sqref="R44">
    <cfRule type="iconSet" priority="224">
      <iconSet iconSet="4TrafficLights">
        <cfvo type="percent" val="0"/>
        <cfvo type="num" val="$L$44*0.4"/>
        <cfvo type="num" val="$L$44*0.7"/>
        <cfvo type="num" val="$L$44*0.9"/>
      </iconSet>
    </cfRule>
  </conditionalFormatting>
  <conditionalFormatting sqref="S44">
    <cfRule type="iconSet" priority="223">
      <iconSet iconSet="4TrafficLights">
        <cfvo type="percent" val="0"/>
        <cfvo type="num" val="$M$44*0.4"/>
        <cfvo type="num" val="$M$44*0.7"/>
        <cfvo type="num" val="$M$44*0.9"/>
      </iconSet>
    </cfRule>
  </conditionalFormatting>
  <conditionalFormatting sqref="T44">
    <cfRule type="iconSet" priority="222">
      <iconSet iconSet="4TrafficLights">
        <cfvo type="percent" val="0"/>
        <cfvo type="num" val="$N$44*0.4"/>
        <cfvo type="num" val="$N$44*0.7"/>
        <cfvo type="num" val="$N$44*0.9"/>
      </iconSet>
    </cfRule>
  </conditionalFormatting>
  <conditionalFormatting sqref="R45">
    <cfRule type="iconSet" priority="221">
      <iconSet iconSet="4TrafficLights">
        <cfvo type="percent" val="0"/>
        <cfvo type="num" val="$L$45*0.4"/>
        <cfvo type="num" val="$L$45*0.7"/>
        <cfvo type="num" val="$L$45*0.9"/>
      </iconSet>
    </cfRule>
  </conditionalFormatting>
  <conditionalFormatting sqref="S45">
    <cfRule type="iconSet" priority="220">
      <iconSet iconSet="4TrafficLights">
        <cfvo type="percent" val="0"/>
        <cfvo type="num" val="$M$45*0.4"/>
        <cfvo type="num" val="$M$45*0.7"/>
        <cfvo type="num" val="$M$45*0.9"/>
      </iconSet>
    </cfRule>
  </conditionalFormatting>
  <conditionalFormatting sqref="T45">
    <cfRule type="iconSet" priority="219">
      <iconSet iconSet="4TrafficLights">
        <cfvo type="percent" val="0"/>
        <cfvo type="num" val="$N$45*0.4"/>
        <cfvo type="num" val="$N$45*0.7"/>
        <cfvo type="num" val="$N$45*0.9"/>
      </iconSet>
    </cfRule>
  </conditionalFormatting>
  <conditionalFormatting sqref="R46">
    <cfRule type="iconSet" priority="218">
      <iconSet iconSet="4TrafficLights">
        <cfvo type="percent" val="0"/>
        <cfvo type="num" val="$L$46*0.4"/>
        <cfvo type="num" val="$L$46*0.7"/>
        <cfvo type="num" val="$L$46*0.9"/>
      </iconSet>
    </cfRule>
  </conditionalFormatting>
  <conditionalFormatting sqref="S46">
    <cfRule type="iconSet" priority="217">
      <iconSet iconSet="4TrafficLights">
        <cfvo type="percent" val="0"/>
        <cfvo type="num" val="$M$46*0.4"/>
        <cfvo type="num" val="$M$46*0.7"/>
        <cfvo type="num" val="$M$46*0.9"/>
      </iconSet>
    </cfRule>
  </conditionalFormatting>
  <conditionalFormatting sqref="T46">
    <cfRule type="iconSet" priority="216">
      <iconSet iconSet="4TrafficLights">
        <cfvo type="percent" val="0"/>
        <cfvo type="num" val="$N$46*0.4"/>
        <cfvo type="num" val="$N$46*0.7"/>
        <cfvo type="num" val="$N$46*0.9"/>
      </iconSet>
    </cfRule>
  </conditionalFormatting>
  <conditionalFormatting sqref="R47:U47">
    <cfRule type="iconSet" priority="215">
      <iconSet iconSet="5Rating">
        <cfvo type="percent" val="0"/>
        <cfvo type="num" val="$Q$47/3*0.2"/>
        <cfvo type="num" val="$Q$47/3*0.4"/>
        <cfvo type="num" val="$Q$47/3*0.6"/>
        <cfvo type="num" val="$Q$47/3*0.8"/>
      </iconSet>
    </cfRule>
  </conditionalFormatting>
  <conditionalFormatting sqref="R48:U48">
    <cfRule type="iconSet" priority="214">
      <iconSet iconSet="5Rating">
        <cfvo type="percent" val="0"/>
        <cfvo type="num" val="$Q$48/3*0.2"/>
        <cfvo type="num" val="$Q$48/3*0.4"/>
        <cfvo type="num" val="$Q$48/3*0.6"/>
        <cfvo type="num" val="$Q$48/3*0.8"/>
      </iconSet>
    </cfRule>
  </conditionalFormatting>
  <conditionalFormatting sqref="R49">
    <cfRule type="iconSet" priority="213">
      <iconSet iconSet="4TrafficLights">
        <cfvo type="percent" val="0"/>
        <cfvo type="num" val="$L$49*0.4"/>
        <cfvo type="num" val="$L$49*0.7"/>
        <cfvo type="num" val="$L$49*0.9"/>
      </iconSet>
    </cfRule>
  </conditionalFormatting>
  <conditionalFormatting sqref="S49">
    <cfRule type="iconSet" priority="212">
      <iconSet iconSet="4TrafficLights">
        <cfvo type="percent" val="0"/>
        <cfvo type="num" val="$M$49*0.4"/>
        <cfvo type="num" val="$M$49*0.7"/>
        <cfvo type="num" val="$M$49*0.9"/>
      </iconSet>
    </cfRule>
  </conditionalFormatting>
  <conditionalFormatting sqref="T49">
    <cfRule type="iconSet" priority="211">
      <iconSet iconSet="4TrafficLights">
        <cfvo type="percent" val="0"/>
        <cfvo type="num" val="$N$49*0.4"/>
        <cfvo type="num" val="$N$49*0.7"/>
        <cfvo type="num" val="$N$49*0.9"/>
      </iconSet>
    </cfRule>
  </conditionalFormatting>
  <conditionalFormatting sqref="R50:T50">
    <cfRule type="iconSet" priority="210">
      <iconSet iconSet="5Rating">
        <cfvo type="percent" val="0"/>
        <cfvo type="num" val="$Q$50/3*0.2"/>
        <cfvo type="num" val="$Q$50/3*0.4"/>
        <cfvo type="num" val="$Q$50/3*0.6"/>
        <cfvo type="num" val="$Q$50/3*0.8"/>
      </iconSet>
    </cfRule>
  </conditionalFormatting>
  <conditionalFormatting sqref="R51:U51">
    <cfRule type="iconSet" priority="209">
      <iconSet iconSet="5Rating">
        <cfvo type="percent" val="0"/>
        <cfvo type="num" val="$Q$51/3*0.2"/>
        <cfvo type="num" val="$Q$51/3*0.4"/>
        <cfvo type="num" val="$Q$51/3*0.6"/>
        <cfvo type="num" val="$Q$51/3*0.8"/>
      </iconSet>
    </cfRule>
  </conditionalFormatting>
  <conditionalFormatting sqref="R52:U52">
    <cfRule type="iconSet" priority="208">
      <iconSet iconSet="5Rating">
        <cfvo type="percent" val="0"/>
        <cfvo type="num" val="$Q$52/3*0.2"/>
        <cfvo type="num" val="$Q$52/3*0.4"/>
        <cfvo type="num" val="$Q$52/3*0.6"/>
        <cfvo type="num" val="$Q$52/3*0.8"/>
      </iconSet>
    </cfRule>
  </conditionalFormatting>
  <conditionalFormatting sqref="R53:U53">
    <cfRule type="iconSet" priority="207">
      <iconSet iconSet="5Rating">
        <cfvo type="percent" val="0"/>
        <cfvo type="num" val="$Q$53/3*0.2"/>
        <cfvo type="num" val="$Q$53/3*0.4"/>
        <cfvo type="num" val="$Q$53/3*0.6"/>
        <cfvo type="num" val="$Q$53/3*0.8"/>
      </iconSet>
    </cfRule>
  </conditionalFormatting>
  <conditionalFormatting sqref="R54:U54">
    <cfRule type="iconSet" priority="206">
      <iconSet iconSet="5Rating">
        <cfvo type="percent" val="0"/>
        <cfvo type="num" val="$Q$54/3*0.2"/>
        <cfvo type="num" val="$Q$54/3*0.4"/>
        <cfvo type="num" val="$Q$54/3*0.6"/>
        <cfvo type="num" val="$Q$54/3*0.8"/>
      </iconSet>
    </cfRule>
  </conditionalFormatting>
  <conditionalFormatting sqref="R55:U55">
    <cfRule type="iconSet" priority="205">
      <iconSet iconSet="5Rating">
        <cfvo type="percent" val="0"/>
        <cfvo type="num" val="$Q$55/3*0.2"/>
        <cfvo type="num" val="$Q$55/3*0.4"/>
        <cfvo type="num" val="$Q$55/3*0.6"/>
        <cfvo type="num" val="$Q$55/3*0.8"/>
      </iconSet>
    </cfRule>
  </conditionalFormatting>
  <conditionalFormatting sqref="R58:U58">
    <cfRule type="iconSet" priority="204">
      <iconSet iconSet="5Rating">
        <cfvo type="percent" val="0"/>
        <cfvo type="num" val="$Q$58/3*0.2"/>
        <cfvo type="num" val="$Q$58/3*0.4"/>
        <cfvo type="num" val="$Q$58/3*0.6"/>
        <cfvo type="num" val="$Q$58/3*0.8"/>
      </iconSet>
    </cfRule>
  </conditionalFormatting>
  <conditionalFormatting sqref="R59:U59">
    <cfRule type="iconSet" priority="203">
      <iconSet iconSet="5Rating">
        <cfvo type="percent" val="0"/>
        <cfvo type="num" val="$Q$59/3*0.2"/>
        <cfvo type="num" val="$Q$59/3*0.4"/>
        <cfvo type="num" val="$Q$59/3*0.6"/>
        <cfvo type="num" val="$Q$59/3*0.8"/>
      </iconSet>
    </cfRule>
  </conditionalFormatting>
  <conditionalFormatting sqref="R56">
    <cfRule type="iconSet" priority="202">
      <iconSet iconSet="4TrafficLights">
        <cfvo type="percent" val="0"/>
        <cfvo type="num" val="$L$56*0.4"/>
        <cfvo type="num" val="$L$56*0.7"/>
        <cfvo type="num" val="$L$56*0.9"/>
      </iconSet>
    </cfRule>
  </conditionalFormatting>
  <conditionalFormatting sqref="S56">
    <cfRule type="iconSet" priority="201">
      <iconSet iconSet="4TrafficLights">
        <cfvo type="percent" val="0"/>
        <cfvo type="num" val="$M$56*0.4"/>
        <cfvo type="num" val="$M$56*0.7"/>
        <cfvo type="num" val="$M$56*0.9"/>
      </iconSet>
    </cfRule>
  </conditionalFormatting>
  <conditionalFormatting sqref="T56">
    <cfRule type="iconSet" priority="200">
      <iconSet iconSet="4TrafficLights">
        <cfvo type="percent" val="0"/>
        <cfvo type="num" val="$N$56*0.4"/>
        <cfvo type="num" val="$N$56*0.7"/>
        <cfvo type="num" val="$N$56*0.9"/>
      </iconSet>
    </cfRule>
  </conditionalFormatting>
  <conditionalFormatting sqref="R57">
    <cfRule type="iconSet" priority="199">
      <iconSet iconSet="4TrafficLights">
        <cfvo type="percent" val="0"/>
        <cfvo type="num" val="$L$57*0.4"/>
        <cfvo type="num" val="$L$57*0.7"/>
        <cfvo type="num" val="$L$57*0.9"/>
      </iconSet>
    </cfRule>
  </conditionalFormatting>
  <conditionalFormatting sqref="S57">
    <cfRule type="iconSet" priority="198">
      <iconSet iconSet="4TrafficLights">
        <cfvo type="percent" val="0"/>
        <cfvo type="num" val="$M$57*0.4"/>
        <cfvo type="num" val="$M$57*0.7"/>
        <cfvo type="num" val="$M$57*0.9"/>
      </iconSet>
    </cfRule>
  </conditionalFormatting>
  <conditionalFormatting sqref="T57">
    <cfRule type="iconSet" priority="197">
      <iconSet iconSet="4TrafficLights">
        <cfvo type="percent" val="0"/>
        <cfvo type="num" val="$N$57*0.4"/>
        <cfvo type="num" val="$N$57*0.7"/>
        <cfvo type="num" val="$N$57*0.9"/>
      </iconSet>
    </cfRule>
  </conditionalFormatting>
  <conditionalFormatting sqref="R60">
    <cfRule type="iconSet" priority="196">
      <iconSet iconSet="4TrafficLights">
        <cfvo type="percent" val="0"/>
        <cfvo type="num" val="$L$60*0.4"/>
        <cfvo type="num" val="$L$60*0.7"/>
        <cfvo type="num" val="$L$60*0.9"/>
      </iconSet>
    </cfRule>
  </conditionalFormatting>
  <conditionalFormatting sqref="S60">
    <cfRule type="iconSet" priority="195">
      <iconSet iconSet="4TrafficLights">
        <cfvo type="percent" val="0"/>
        <cfvo type="num" val="$M$60*0.4"/>
        <cfvo type="num" val="$M$60*0.7"/>
        <cfvo type="num" val="$M$60*0.9"/>
      </iconSet>
    </cfRule>
  </conditionalFormatting>
  <conditionalFormatting sqref="T60">
    <cfRule type="iconSet" priority="194">
      <iconSet iconSet="4TrafficLights">
        <cfvo type="percent" val="0"/>
        <cfvo type="num" val="$N$60*0.4"/>
        <cfvo type="num" val="$N$60*0.7"/>
        <cfvo type="num" val="$N$60*0.9"/>
      </iconSet>
    </cfRule>
  </conditionalFormatting>
  <conditionalFormatting sqref="R61">
    <cfRule type="iconSet" priority="193">
      <iconSet iconSet="4TrafficLights">
        <cfvo type="percent" val="0"/>
        <cfvo type="num" val="$L$61*0.4"/>
        <cfvo type="num" val="$L$61*0.7"/>
        <cfvo type="num" val="$L$61*0.9"/>
      </iconSet>
    </cfRule>
  </conditionalFormatting>
  <conditionalFormatting sqref="S61">
    <cfRule type="iconSet" priority="192">
      <iconSet iconSet="4TrafficLights">
        <cfvo type="percent" val="0"/>
        <cfvo type="num" val="$M$61*0.4"/>
        <cfvo type="num" val="$M$61*0.7"/>
        <cfvo type="num" val="$M$61*0.9"/>
      </iconSet>
    </cfRule>
  </conditionalFormatting>
  <conditionalFormatting sqref="T61">
    <cfRule type="iconSet" priority="191">
      <iconSet iconSet="4TrafficLights">
        <cfvo type="percent" val="0"/>
        <cfvo type="num" val="$N$61*0.4"/>
        <cfvo type="num" val="$N$61*0.7"/>
        <cfvo type="num" val="$N$61*0.9"/>
      </iconSet>
    </cfRule>
  </conditionalFormatting>
  <conditionalFormatting sqref="R62:U62">
    <cfRule type="iconSet" priority="190">
      <iconSet iconSet="5Rating">
        <cfvo type="percent" val="0"/>
        <cfvo type="num" val="$Q$62/3*0.2"/>
        <cfvo type="num" val="$Q$62/3*0.4"/>
        <cfvo type="num" val="$Q$62/3*0.6"/>
        <cfvo type="num" val="$Q$62/3*0.8"/>
      </iconSet>
    </cfRule>
  </conditionalFormatting>
  <conditionalFormatting sqref="V95">
    <cfRule type="cellIs" dxfId="11" priority="189" operator="equal">
      <formula>0</formula>
    </cfRule>
  </conditionalFormatting>
  <conditionalFormatting sqref="V96">
    <cfRule type="cellIs" dxfId="10" priority="187" operator="equal">
      <formula>0</formula>
    </cfRule>
  </conditionalFormatting>
  <conditionalFormatting sqref="V97">
    <cfRule type="cellIs" dxfId="9" priority="185" operator="equal">
      <formula>0</formula>
    </cfRule>
  </conditionalFormatting>
  <conditionalFormatting sqref="V98">
    <cfRule type="cellIs" dxfId="8" priority="183" operator="equal">
      <formula>0</formula>
    </cfRule>
  </conditionalFormatting>
  <conditionalFormatting sqref="V99">
    <cfRule type="cellIs" dxfId="7" priority="181" operator="equal">
      <formula>0</formula>
    </cfRule>
  </conditionalFormatting>
  <conditionalFormatting sqref="X94">
    <cfRule type="cellIs" dxfId="6" priority="179" operator="equal">
      <formula>0</formula>
    </cfRule>
  </conditionalFormatting>
  <conditionalFormatting sqref="X93">
    <cfRule type="cellIs" dxfId="5" priority="178" operator="equal">
      <formula>0</formula>
    </cfRule>
  </conditionalFormatting>
  <conditionalFormatting sqref="X95">
    <cfRule type="cellIs" dxfId="4" priority="177" operator="equal">
      <formula>0</formula>
    </cfRule>
  </conditionalFormatting>
  <conditionalFormatting sqref="X96">
    <cfRule type="cellIs" dxfId="3" priority="176" operator="equal">
      <formula>0</formula>
    </cfRule>
  </conditionalFormatting>
  <conditionalFormatting sqref="X97">
    <cfRule type="cellIs" dxfId="2" priority="175" operator="equal">
      <formula>0</formula>
    </cfRule>
  </conditionalFormatting>
  <conditionalFormatting sqref="X98">
    <cfRule type="cellIs" dxfId="1" priority="174" operator="equal">
      <formula>0</formula>
    </cfRule>
  </conditionalFormatting>
  <conditionalFormatting sqref="X99">
    <cfRule type="cellIs" dxfId="0" priority="173" operator="equal">
      <formula>0</formula>
    </cfRule>
  </conditionalFormatting>
  <conditionalFormatting sqref="R63">
    <cfRule type="iconSet" priority="172">
      <iconSet iconSet="4TrafficLights">
        <cfvo type="percent" val="0"/>
        <cfvo type="num" val="$L$63*0.4"/>
        <cfvo type="num" val="$L$63*0.7"/>
        <cfvo type="num" val="$L$63*0.9"/>
      </iconSet>
    </cfRule>
  </conditionalFormatting>
  <conditionalFormatting sqref="S63">
    <cfRule type="iconSet" priority="171">
      <iconSet iconSet="4TrafficLights">
        <cfvo type="percent" val="0"/>
        <cfvo type="num" val="$M$63*0.4"/>
        <cfvo type="num" val="$M$63*0.7"/>
        <cfvo type="num" val="$M$63*0.9"/>
      </iconSet>
    </cfRule>
  </conditionalFormatting>
  <conditionalFormatting sqref="T63">
    <cfRule type="iconSet" priority="170">
      <iconSet iconSet="4TrafficLights">
        <cfvo type="percent" val="0"/>
        <cfvo type="num" val="$N$63*0.4"/>
        <cfvo type="num" val="$N$63*0.7"/>
        <cfvo type="num" val="$N$63*0.9"/>
      </iconSet>
    </cfRule>
  </conditionalFormatting>
  <conditionalFormatting sqref="R64">
    <cfRule type="iconSet" priority="169">
      <iconSet iconSet="4TrafficLights">
        <cfvo type="percent" val="0"/>
        <cfvo type="num" val="$L$64*0.4"/>
        <cfvo type="num" val="$L$64*0.7"/>
        <cfvo type="num" val="$L$64*0.9"/>
      </iconSet>
    </cfRule>
  </conditionalFormatting>
  <conditionalFormatting sqref="S64">
    <cfRule type="iconSet" priority="168">
      <iconSet iconSet="4TrafficLights">
        <cfvo type="percent" val="0"/>
        <cfvo type="num" val="$M$64*0.4"/>
        <cfvo type="num" val="$M$64*0.7"/>
        <cfvo type="num" val="$M$64*0.9"/>
      </iconSet>
    </cfRule>
  </conditionalFormatting>
  <conditionalFormatting sqref="T64">
    <cfRule type="iconSet" priority="167">
      <iconSet iconSet="4TrafficLights">
        <cfvo type="percent" val="0"/>
        <cfvo type="num" val="$N$64*0.4"/>
        <cfvo type="num" val="$N$64*0.7"/>
        <cfvo type="num" val="$N$64*0.9"/>
      </iconSet>
    </cfRule>
  </conditionalFormatting>
  <conditionalFormatting sqref="R65">
    <cfRule type="iconSet" priority="166">
      <iconSet iconSet="4TrafficLights">
        <cfvo type="percent" val="0"/>
        <cfvo type="num" val="$L$65*0.4"/>
        <cfvo type="num" val="$L$65*0.7"/>
        <cfvo type="num" val="$L$65*0.9"/>
      </iconSet>
    </cfRule>
  </conditionalFormatting>
  <conditionalFormatting sqref="S65">
    <cfRule type="iconSet" priority="165">
      <iconSet iconSet="4TrafficLights">
        <cfvo type="percent" val="0"/>
        <cfvo type="num" val="$M$65*0.4"/>
        <cfvo type="num" val="$M$65*0.7"/>
        <cfvo type="num" val="$M$65*0.9"/>
      </iconSet>
    </cfRule>
  </conditionalFormatting>
  <conditionalFormatting sqref="T65">
    <cfRule type="iconSet" priority="164">
      <iconSet iconSet="4TrafficLights">
        <cfvo type="percent" val="0"/>
        <cfvo type="num" val="$N$65*0.4"/>
        <cfvo type="num" val="$N$65*0.7"/>
        <cfvo type="num" val="$N$65*0.9"/>
      </iconSet>
    </cfRule>
  </conditionalFormatting>
  <conditionalFormatting sqref="R66">
    <cfRule type="iconSet" priority="163">
      <iconSet iconSet="4TrafficLights">
        <cfvo type="percent" val="0"/>
        <cfvo type="num" val="$L$66*0.4"/>
        <cfvo type="num" val="$L$66*0.7"/>
        <cfvo type="num" val="$L$66*0.9"/>
      </iconSet>
    </cfRule>
  </conditionalFormatting>
  <conditionalFormatting sqref="S66">
    <cfRule type="iconSet" priority="162">
      <iconSet iconSet="4TrafficLights">
        <cfvo type="percent" val="0"/>
        <cfvo type="num" val="$M$66*0.4"/>
        <cfvo type="num" val="$M$66*0.7"/>
        <cfvo type="num" val="$M$66*0.9"/>
      </iconSet>
    </cfRule>
  </conditionalFormatting>
  <conditionalFormatting sqref="T66">
    <cfRule type="iconSet" priority="161">
      <iconSet iconSet="4TrafficLights">
        <cfvo type="percent" val="0"/>
        <cfvo type="num" val="$N$66*0.4"/>
        <cfvo type="num" val="$N$66*0.7"/>
        <cfvo type="num" val="$N$66*0.9"/>
      </iconSet>
    </cfRule>
  </conditionalFormatting>
  <conditionalFormatting sqref="R67">
    <cfRule type="iconSet" priority="160">
      <iconSet iconSet="4TrafficLights">
        <cfvo type="percent" val="0"/>
        <cfvo type="num" val="$L$67*0.4"/>
        <cfvo type="num" val="$L$67*0.7"/>
        <cfvo type="num" val="$L$67*0.9"/>
      </iconSet>
    </cfRule>
  </conditionalFormatting>
  <conditionalFormatting sqref="S67">
    <cfRule type="iconSet" priority="159">
      <iconSet iconSet="4TrafficLights">
        <cfvo type="percent" val="0"/>
        <cfvo type="num" val="$M$67*0.4"/>
        <cfvo type="num" val="$M$67*0.7"/>
        <cfvo type="num" val="$M$67*0.9"/>
      </iconSet>
    </cfRule>
  </conditionalFormatting>
  <conditionalFormatting sqref="T67">
    <cfRule type="iconSet" priority="158">
      <iconSet iconSet="4TrafficLights">
        <cfvo type="percent" val="0"/>
        <cfvo type="num" val="$N$67*0.4"/>
        <cfvo type="num" val="$N$67*0.7"/>
        <cfvo type="num" val="$N$67*0.9"/>
      </iconSet>
    </cfRule>
  </conditionalFormatting>
  <conditionalFormatting sqref="R68">
    <cfRule type="iconSet" priority="157">
      <iconSet iconSet="4TrafficLights">
        <cfvo type="percent" val="0"/>
        <cfvo type="num" val="$L$68*0.4"/>
        <cfvo type="num" val="$L$68*0.7"/>
        <cfvo type="num" val="$L$68*0.9"/>
      </iconSet>
    </cfRule>
  </conditionalFormatting>
  <conditionalFormatting sqref="S68">
    <cfRule type="iconSet" priority="156">
      <iconSet iconSet="4TrafficLights">
        <cfvo type="percent" val="0"/>
        <cfvo type="num" val="$M$68*0.4"/>
        <cfvo type="num" val="$M$68*0.7"/>
        <cfvo type="num" val="$M$68*0.9"/>
      </iconSet>
    </cfRule>
  </conditionalFormatting>
  <conditionalFormatting sqref="T68">
    <cfRule type="iconSet" priority="155">
      <iconSet iconSet="4TrafficLights">
        <cfvo type="percent" val="0"/>
        <cfvo type="num" val="$N$68*0.4"/>
        <cfvo type="num" val="$N$68*0.7"/>
        <cfvo type="num" val="$N$68*0.9"/>
      </iconSet>
    </cfRule>
  </conditionalFormatting>
  <conditionalFormatting sqref="R69">
    <cfRule type="iconSet" priority="154">
      <iconSet iconSet="4TrafficLights">
        <cfvo type="percent" val="0"/>
        <cfvo type="num" val="$L$69*0.4"/>
        <cfvo type="num" val="$L$69*0.7"/>
        <cfvo type="num" val="$L$69*0.9"/>
      </iconSet>
    </cfRule>
  </conditionalFormatting>
  <conditionalFormatting sqref="S69">
    <cfRule type="iconSet" priority="153">
      <iconSet iconSet="4TrafficLights">
        <cfvo type="percent" val="0"/>
        <cfvo type="num" val="$M$69*0.4"/>
        <cfvo type="num" val="$M$69*0.7"/>
        <cfvo type="num" val="$M$69*0.9"/>
      </iconSet>
    </cfRule>
  </conditionalFormatting>
  <conditionalFormatting sqref="T69">
    <cfRule type="iconSet" priority="152">
      <iconSet iconSet="4TrafficLights">
        <cfvo type="percent" val="0"/>
        <cfvo type="num" val="$N$69*0.4"/>
        <cfvo type="num" val="$N$69*0.7"/>
        <cfvo type="num" val="$N$69*0.9"/>
      </iconSet>
    </cfRule>
  </conditionalFormatting>
  <conditionalFormatting sqref="R70">
    <cfRule type="iconSet" priority="151">
      <iconSet iconSet="4TrafficLights">
        <cfvo type="percent" val="0"/>
        <cfvo type="num" val="$L$70*0.4"/>
        <cfvo type="num" val="$L$70*0.7"/>
        <cfvo type="num" val="$L$70*0.9"/>
      </iconSet>
    </cfRule>
  </conditionalFormatting>
  <conditionalFormatting sqref="S70">
    <cfRule type="iconSet" priority="150">
      <iconSet iconSet="4TrafficLights">
        <cfvo type="percent" val="0"/>
        <cfvo type="num" val="$M$70*0.4"/>
        <cfvo type="num" val="$M$70*0.7"/>
        <cfvo type="num" val="$M$70*0.9"/>
      </iconSet>
    </cfRule>
  </conditionalFormatting>
  <conditionalFormatting sqref="T70">
    <cfRule type="iconSet" priority="149">
      <iconSet iconSet="4TrafficLights">
        <cfvo type="percent" val="0"/>
        <cfvo type="num" val="$N$70*0.4"/>
        <cfvo type="num" val="$N$70*0.7"/>
        <cfvo type="num" val="$N$70*0.9"/>
      </iconSet>
    </cfRule>
  </conditionalFormatting>
  <conditionalFormatting sqref="R71">
    <cfRule type="iconSet" priority="148">
      <iconSet iconSet="4TrafficLights">
        <cfvo type="percent" val="0"/>
        <cfvo type="num" val="$L$71*0.4"/>
        <cfvo type="num" val="$L$71*0.7"/>
        <cfvo type="num" val="$L$71*0.9"/>
      </iconSet>
    </cfRule>
  </conditionalFormatting>
  <conditionalFormatting sqref="S71">
    <cfRule type="iconSet" priority="147">
      <iconSet iconSet="4TrafficLights">
        <cfvo type="percent" val="0"/>
        <cfvo type="num" val="$M$71*0.4"/>
        <cfvo type="num" val="$M$71*0.7"/>
        <cfvo type="num" val="$M$71*0.9"/>
      </iconSet>
    </cfRule>
  </conditionalFormatting>
  <conditionalFormatting sqref="T71">
    <cfRule type="iconSet" priority="146">
      <iconSet iconSet="4TrafficLights">
        <cfvo type="percent" val="0"/>
        <cfvo type="num" val="$N$71*0.4"/>
        <cfvo type="num" val="$N$71*0.7"/>
        <cfvo type="num" val="$N$71*0.9"/>
      </iconSet>
    </cfRule>
  </conditionalFormatting>
  <conditionalFormatting sqref="R72">
    <cfRule type="iconSet" priority="145">
      <iconSet iconSet="4TrafficLights">
        <cfvo type="percent" val="0"/>
        <cfvo type="num" val="$L$72*0.4"/>
        <cfvo type="num" val="$L$72*0.7"/>
        <cfvo type="num" val="$L$72*0.9"/>
      </iconSet>
    </cfRule>
  </conditionalFormatting>
  <conditionalFormatting sqref="S72">
    <cfRule type="iconSet" priority="144">
      <iconSet iconSet="4TrafficLights">
        <cfvo type="percent" val="0"/>
        <cfvo type="num" val="$M$72*0.4"/>
        <cfvo type="num" val="$M$72*0.7"/>
        <cfvo type="num" val="$M$72*0.9"/>
      </iconSet>
    </cfRule>
  </conditionalFormatting>
  <conditionalFormatting sqref="T72">
    <cfRule type="iconSet" priority="143">
      <iconSet iconSet="4TrafficLights">
        <cfvo type="percent" val="0"/>
        <cfvo type="num" val="$N$72*0.4"/>
        <cfvo type="num" val="$N$72*0.7"/>
        <cfvo type="num" val="$N$72*0.9"/>
      </iconSet>
    </cfRule>
  </conditionalFormatting>
  <conditionalFormatting sqref="R73">
    <cfRule type="iconSet" priority="142">
      <iconSet iconSet="4TrafficLights">
        <cfvo type="percent" val="0"/>
        <cfvo type="num" val="$L$73*0.4"/>
        <cfvo type="num" val="$L$73*0.7"/>
        <cfvo type="num" val="$L$73*0.9"/>
      </iconSet>
    </cfRule>
  </conditionalFormatting>
  <conditionalFormatting sqref="S73">
    <cfRule type="iconSet" priority="141">
      <iconSet iconSet="4TrafficLights">
        <cfvo type="percent" val="0"/>
        <cfvo type="num" val="$M$73*0.4"/>
        <cfvo type="num" val="$M$73*0.7"/>
        <cfvo type="num" val="$M$73*0.9"/>
      </iconSet>
    </cfRule>
  </conditionalFormatting>
  <conditionalFormatting sqref="T73">
    <cfRule type="iconSet" priority="140">
      <iconSet iconSet="4TrafficLights">
        <cfvo type="percent" val="0"/>
        <cfvo type="num" val="$N$73*0.4"/>
        <cfvo type="num" val="$N$73*0.7"/>
        <cfvo type="num" val="$N$73*0.9"/>
      </iconSet>
    </cfRule>
  </conditionalFormatting>
  <conditionalFormatting sqref="R74">
    <cfRule type="iconSet" priority="139">
      <iconSet iconSet="4TrafficLights">
        <cfvo type="percent" val="0"/>
        <cfvo type="num" val="$L$74*0.4"/>
        <cfvo type="num" val="$L$74*0.7"/>
        <cfvo type="num" val="$L$74*0.9"/>
      </iconSet>
    </cfRule>
  </conditionalFormatting>
  <conditionalFormatting sqref="S74">
    <cfRule type="iconSet" priority="138">
      <iconSet iconSet="4TrafficLights">
        <cfvo type="percent" val="0"/>
        <cfvo type="num" val="$M$74*0.4"/>
        <cfvo type="num" val="$M$74*0.7"/>
        <cfvo type="num" val="$M$74*0.9"/>
      </iconSet>
    </cfRule>
  </conditionalFormatting>
  <conditionalFormatting sqref="T74">
    <cfRule type="iconSet" priority="137">
      <iconSet iconSet="4TrafficLights">
        <cfvo type="percent" val="0"/>
        <cfvo type="num" val="$N$74*0.4"/>
        <cfvo type="num" val="$N$74*0.7"/>
        <cfvo type="num" val="$N$74*0.9"/>
      </iconSet>
    </cfRule>
  </conditionalFormatting>
  <conditionalFormatting sqref="R75">
    <cfRule type="iconSet" priority="136">
      <iconSet iconSet="4TrafficLights">
        <cfvo type="percent" val="0"/>
        <cfvo type="num" val="$L$75*0.4"/>
        <cfvo type="num" val="$L$75*0.7"/>
        <cfvo type="num" val="$L$75*0.9"/>
      </iconSet>
    </cfRule>
  </conditionalFormatting>
  <conditionalFormatting sqref="S75">
    <cfRule type="iconSet" priority="135">
      <iconSet iconSet="4TrafficLights">
        <cfvo type="percent" val="0"/>
        <cfvo type="num" val="$M$75*0.4"/>
        <cfvo type="num" val="$M$75*0.7"/>
        <cfvo type="num" val="$M$75*0.9"/>
      </iconSet>
    </cfRule>
  </conditionalFormatting>
  <conditionalFormatting sqref="T75">
    <cfRule type="iconSet" priority="134">
      <iconSet iconSet="4TrafficLights">
        <cfvo type="percent" val="0"/>
        <cfvo type="num" val="$N$75*0.4"/>
        <cfvo type="num" val="$N$75*0.7"/>
        <cfvo type="num" val="$N$75*0.9"/>
      </iconSet>
    </cfRule>
  </conditionalFormatting>
  <conditionalFormatting sqref="R76">
    <cfRule type="iconSet" priority="133">
      <iconSet iconSet="4TrafficLights">
        <cfvo type="percent" val="0"/>
        <cfvo type="num" val="$L$76*0.4"/>
        <cfvo type="num" val="$L$76*0.7"/>
        <cfvo type="num" val="$L$76*0.9"/>
      </iconSet>
    </cfRule>
  </conditionalFormatting>
  <conditionalFormatting sqref="S76">
    <cfRule type="iconSet" priority="132">
      <iconSet iconSet="4TrafficLights">
        <cfvo type="percent" val="0"/>
        <cfvo type="num" val="$M$76*0.4"/>
        <cfvo type="num" val="$M$76*0.7"/>
        <cfvo type="num" val="$M$76*0.9"/>
      </iconSet>
    </cfRule>
  </conditionalFormatting>
  <conditionalFormatting sqref="T76">
    <cfRule type="iconSet" priority="131">
      <iconSet iconSet="4TrafficLights">
        <cfvo type="percent" val="0"/>
        <cfvo type="num" val="$N$76*0.4"/>
        <cfvo type="num" val="$N$76*0.7"/>
        <cfvo type="num" val="$N$76*0.9"/>
      </iconSet>
    </cfRule>
  </conditionalFormatting>
  <conditionalFormatting sqref="R77:U77">
    <cfRule type="iconSet" priority="130">
      <iconSet iconSet="5Rating">
        <cfvo type="percent" val="0"/>
        <cfvo type="num" val="$Q$77/3*0.2"/>
        <cfvo type="num" val="$Q$77/3*0.4"/>
        <cfvo type="num" val="$Q$77/3*0.6"/>
        <cfvo type="num" val="$Q$77/3*0.8"/>
      </iconSet>
    </cfRule>
  </conditionalFormatting>
  <conditionalFormatting sqref="R78:U78">
    <cfRule type="iconSet" priority="129">
      <iconSet iconSet="5Rating">
        <cfvo type="percent" val="0"/>
        <cfvo type="num" val="$Q$78/3*0.2"/>
        <cfvo type="num" val="$Q$78/3*0.4"/>
        <cfvo type="num" val="$Q$78/3*0.6"/>
        <cfvo type="num" val="$Q$78/3*0.8"/>
      </iconSet>
    </cfRule>
  </conditionalFormatting>
  <conditionalFormatting sqref="R79">
    <cfRule type="iconSet" priority="128">
      <iconSet iconSet="4TrafficLights">
        <cfvo type="percent" val="0"/>
        <cfvo type="num" val="$L$79*0.4"/>
        <cfvo type="num" val="$L$79*0.7"/>
        <cfvo type="num" val="$L$79*0.9"/>
      </iconSet>
    </cfRule>
  </conditionalFormatting>
  <conditionalFormatting sqref="S79">
    <cfRule type="iconSet" priority="127">
      <iconSet iconSet="4TrafficLights">
        <cfvo type="percent" val="0"/>
        <cfvo type="num" val="$M$79*0.4"/>
        <cfvo type="num" val="$M$79*0.7"/>
        <cfvo type="num" val="$M$79*0.9"/>
      </iconSet>
    </cfRule>
  </conditionalFormatting>
  <conditionalFormatting sqref="T79">
    <cfRule type="iconSet" priority="126">
      <iconSet iconSet="4TrafficLights">
        <cfvo type="percent" val="0"/>
        <cfvo type="num" val="$N$79*0.4"/>
        <cfvo type="num" val="$N$79*0.7"/>
        <cfvo type="num" val="$N$79*0.9"/>
      </iconSet>
    </cfRule>
  </conditionalFormatting>
  <conditionalFormatting sqref="R80">
    <cfRule type="iconSet" priority="125">
      <iconSet iconSet="4TrafficLights">
        <cfvo type="percent" val="0"/>
        <cfvo type="num" val="$L$80*0.4"/>
        <cfvo type="num" val="$L$80*0.7"/>
        <cfvo type="num" val="$L$80*0.9"/>
      </iconSet>
    </cfRule>
  </conditionalFormatting>
  <conditionalFormatting sqref="S80">
    <cfRule type="iconSet" priority="124">
      <iconSet iconSet="4TrafficLights">
        <cfvo type="percent" val="0"/>
        <cfvo type="num" val="$M$80*0.4"/>
        <cfvo type="num" val="$M$80*0.7"/>
        <cfvo type="num" val="$M$80*0.9"/>
      </iconSet>
    </cfRule>
  </conditionalFormatting>
  <conditionalFormatting sqref="T80">
    <cfRule type="iconSet" priority="123">
      <iconSet iconSet="4TrafficLights">
        <cfvo type="percent" val="0"/>
        <cfvo type="num" val="$N$80*0.4"/>
        <cfvo type="num" val="$N$80*0.7"/>
        <cfvo type="num" val="$N$80*0.9"/>
      </iconSet>
    </cfRule>
  </conditionalFormatting>
  <conditionalFormatting sqref="R81:U81">
    <cfRule type="iconSet" priority="122">
      <iconSet iconSet="5Rating">
        <cfvo type="percent" val="0"/>
        <cfvo type="num" val="$Q$81/3*0.2"/>
        <cfvo type="num" val="$Q$81/3*0.4"/>
        <cfvo type="num" val="$Q$81/3*0.6"/>
        <cfvo type="num" val="$Q$81/3*0.8"/>
      </iconSet>
    </cfRule>
  </conditionalFormatting>
  <conditionalFormatting sqref="R82">
    <cfRule type="iconSet" priority="121">
      <iconSet iconSet="4TrafficLights">
        <cfvo type="percent" val="0"/>
        <cfvo type="num" val="$L$82*0.4"/>
        <cfvo type="num" val="$L$82*0.7"/>
        <cfvo type="num" val="$L$82*0.9"/>
      </iconSet>
    </cfRule>
  </conditionalFormatting>
  <conditionalFormatting sqref="S82">
    <cfRule type="iconSet" priority="120">
      <iconSet iconSet="4TrafficLights">
        <cfvo type="percent" val="0"/>
        <cfvo type="num" val="$M$82*0.4"/>
        <cfvo type="num" val="$M$82*0.7"/>
        <cfvo type="num" val="$M$82*0.9"/>
      </iconSet>
    </cfRule>
  </conditionalFormatting>
  <conditionalFormatting sqref="T82">
    <cfRule type="iconSet" priority="119">
      <iconSet iconSet="4TrafficLights">
        <cfvo type="percent" val="0"/>
        <cfvo type="num" val="$N$82*0.4"/>
        <cfvo type="num" val="$N$82*0.7"/>
        <cfvo type="num" val="$N$82*0.9"/>
      </iconSet>
    </cfRule>
  </conditionalFormatting>
  <conditionalFormatting sqref="R83">
    <cfRule type="iconSet" priority="118">
      <iconSet iconSet="4TrafficLights">
        <cfvo type="percent" val="0"/>
        <cfvo type="num" val="$L$83*0.4"/>
        <cfvo type="num" val="$L$83*0.7"/>
        <cfvo type="num" val="$L$83*0.9"/>
      </iconSet>
    </cfRule>
  </conditionalFormatting>
  <conditionalFormatting sqref="S83">
    <cfRule type="iconSet" priority="117">
      <iconSet iconSet="4TrafficLights">
        <cfvo type="percent" val="0"/>
        <cfvo type="num" val="$M$83*0.4"/>
        <cfvo type="num" val="$M$83*0.7"/>
        <cfvo type="num" val="$M$83*0.9"/>
      </iconSet>
    </cfRule>
  </conditionalFormatting>
  <conditionalFormatting sqref="T83">
    <cfRule type="iconSet" priority="116">
      <iconSet iconSet="4TrafficLights">
        <cfvo type="percent" val="0"/>
        <cfvo type="num" val="$N$83*0.4"/>
        <cfvo type="num" val="$N$83*0.7"/>
        <cfvo type="num" val="$N$83*0.9"/>
      </iconSet>
    </cfRule>
  </conditionalFormatting>
  <conditionalFormatting sqref="R84:U84">
    <cfRule type="iconSet" priority="115">
      <iconSet iconSet="5Rating">
        <cfvo type="percent" val="0"/>
        <cfvo type="num" val="$Q$84/3*0.2"/>
        <cfvo type="num" val="$Q$84/3*0.4"/>
        <cfvo type="num" val="$Q$84/3*0.6"/>
        <cfvo type="num" val="$Q$84/3*0.8"/>
      </iconSet>
    </cfRule>
  </conditionalFormatting>
  <conditionalFormatting sqref="R85">
    <cfRule type="iconSet" priority="114">
      <iconSet iconSet="4TrafficLights">
        <cfvo type="percent" val="0"/>
        <cfvo type="num" val="$L$85*0.4"/>
        <cfvo type="num" val="$L$85*0.7"/>
        <cfvo type="num" val="$L$85*0.9"/>
      </iconSet>
    </cfRule>
  </conditionalFormatting>
  <conditionalFormatting sqref="S85">
    <cfRule type="iconSet" priority="113">
      <iconSet iconSet="4TrafficLights">
        <cfvo type="percent" val="0"/>
        <cfvo type="num" val="$M$85*0.4"/>
        <cfvo type="num" val="$M$85*0.7"/>
        <cfvo type="num" val="$M$85*0.9"/>
      </iconSet>
    </cfRule>
  </conditionalFormatting>
  <conditionalFormatting sqref="T85">
    <cfRule type="iconSet" priority="112">
      <iconSet iconSet="4TrafficLights">
        <cfvo type="percent" val="0"/>
        <cfvo type="num" val="$N$85*0.4"/>
        <cfvo type="num" val="$N$85*0.7"/>
        <cfvo type="num" val="$N$85*0.9"/>
      </iconSet>
    </cfRule>
  </conditionalFormatting>
  <conditionalFormatting sqref="R86">
    <cfRule type="iconSet" priority="111">
      <iconSet iconSet="4TrafficLights">
        <cfvo type="percent" val="0"/>
        <cfvo type="num" val="$L$86*0.4"/>
        <cfvo type="num" val="$L$86*0.7"/>
        <cfvo type="num" val="$L$86*0.9"/>
      </iconSet>
    </cfRule>
  </conditionalFormatting>
  <conditionalFormatting sqref="S86">
    <cfRule type="iconSet" priority="110">
      <iconSet iconSet="4TrafficLights">
        <cfvo type="percent" val="0"/>
        <cfvo type="num" val="$M$86*0.4"/>
        <cfvo type="num" val="$M$86*0.7"/>
        <cfvo type="num" val="$M$86*0.9"/>
      </iconSet>
    </cfRule>
  </conditionalFormatting>
  <conditionalFormatting sqref="T86">
    <cfRule type="iconSet" priority="109">
      <iconSet iconSet="4TrafficLights">
        <cfvo type="percent" val="0"/>
        <cfvo type="num" val="$N$86*0.4"/>
        <cfvo type="num" val="$N$86*0.7"/>
        <cfvo type="num" val="$N$86*0.9"/>
      </iconSet>
    </cfRule>
  </conditionalFormatting>
  <conditionalFormatting sqref="R87">
    <cfRule type="iconSet" priority="108">
      <iconSet iconSet="4TrafficLights">
        <cfvo type="percent" val="0"/>
        <cfvo type="num" val="$L$87*0.4"/>
        <cfvo type="num" val="$L$87*0.7"/>
        <cfvo type="num" val="$L$87*0.9"/>
      </iconSet>
    </cfRule>
  </conditionalFormatting>
  <conditionalFormatting sqref="S87">
    <cfRule type="iconSet" priority="107">
      <iconSet iconSet="4TrafficLights">
        <cfvo type="percent" val="0"/>
        <cfvo type="num" val="$M$87*0.4"/>
        <cfvo type="num" val="$M$87*0.7"/>
        <cfvo type="num" val="$M$87*0.9"/>
      </iconSet>
    </cfRule>
  </conditionalFormatting>
  <conditionalFormatting sqref="T87">
    <cfRule type="iconSet" priority="106">
      <iconSet iconSet="4TrafficLights">
        <cfvo type="percent" val="0"/>
        <cfvo type="num" val="$N$87*0.4"/>
        <cfvo type="num" val="$N$87*0.7"/>
        <cfvo type="num" val="$N$87*0.9"/>
      </iconSet>
    </cfRule>
  </conditionalFormatting>
  <conditionalFormatting sqref="R88">
    <cfRule type="iconSet" priority="105">
      <iconSet iconSet="4TrafficLights">
        <cfvo type="percent" val="0"/>
        <cfvo type="num" val="$L$88*0.4"/>
        <cfvo type="num" val="$L$88*0.7"/>
        <cfvo type="num" val="$L$88*0.9"/>
      </iconSet>
    </cfRule>
  </conditionalFormatting>
  <conditionalFormatting sqref="S88">
    <cfRule type="iconSet" priority="104">
      <iconSet iconSet="4TrafficLights">
        <cfvo type="percent" val="0"/>
        <cfvo type="num" val="$M$88*0.4"/>
        <cfvo type="num" val="$M$88*0.7"/>
        <cfvo type="num" val="$M$88*0.9"/>
      </iconSet>
    </cfRule>
  </conditionalFormatting>
  <conditionalFormatting sqref="T88">
    <cfRule type="iconSet" priority="103">
      <iconSet iconSet="4TrafficLights">
        <cfvo type="percent" val="0"/>
        <cfvo type="num" val="$N$88*0.4"/>
        <cfvo type="num" val="$N$88*0.7"/>
        <cfvo type="num" val="$N$88*0.9"/>
      </iconSet>
    </cfRule>
  </conditionalFormatting>
  <conditionalFormatting sqref="R89">
    <cfRule type="iconSet" priority="102">
      <iconSet iconSet="4TrafficLights">
        <cfvo type="percent" val="0"/>
        <cfvo type="num" val="$L$89*0.4"/>
        <cfvo type="num" val="$L$89*0.7"/>
        <cfvo type="num" val="$L$89*0.9"/>
      </iconSet>
    </cfRule>
  </conditionalFormatting>
  <conditionalFormatting sqref="S89">
    <cfRule type="iconSet" priority="101">
      <iconSet iconSet="4TrafficLights">
        <cfvo type="percent" val="0"/>
        <cfvo type="num" val="$M$89*0.4"/>
        <cfvo type="num" val="$M$89*0.7"/>
        <cfvo type="num" val="$M$89*0.9"/>
      </iconSet>
    </cfRule>
  </conditionalFormatting>
  <conditionalFormatting sqref="T89">
    <cfRule type="iconSet" priority="100">
      <iconSet iconSet="4TrafficLights">
        <cfvo type="percent" val="0"/>
        <cfvo type="num" val="$N$89*0.4"/>
        <cfvo type="num" val="$N$89*0.7"/>
        <cfvo type="num" val="$N$89*0.9"/>
      </iconSet>
    </cfRule>
  </conditionalFormatting>
  <conditionalFormatting sqref="R90">
    <cfRule type="iconSet" priority="99">
      <iconSet iconSet="4TrafficLights">
        <cfvo type="percent" val="0"/>
        <cfvo type="num" val="$L$90*0.4"/>
        <cfvo type="num" val="$L$90*0.7"/>
        <cfvo type="num" val="$L$90*0.9"/>
      </iconSet>
    </cfRule>
  </conditionalFormatting>
  <conditionalFormatting sqref="S90">
    <cfRule type="iconSet" priority="98">
      <iconSet iconSet="4TrafficLights">
        <cfvo type="percent" val="0"/>
        <cfvo type="num" val="$M$90*0.4"/>
        <cfvo type="num" val="$M$90*0.7"/>
        <cfvo type="num" val="$M$90*0.9"/>
      </iconSet>
    </cfRule>
  </conditionalFormatting>
  <conditionalFormatting sqref="T90">
    <cfRule type="iconSet" priority="97">
      <iconSet iconSet="4TrafficLights">
        <cfvo type="percent" val="0"/>
        <cfvo type="num" val="$N$90*0.4"/>
        <cfvo type="num" val="$N$90*0.7"/>
        <cfvo type="num" val="$N$90*0.9"/>
      </iconSet>
    </cfRule>
  </conditionalFormatting>
  <conditionalFormatting sqref="R91">
    <cfRule type="iconSet" priority="96">
      <iconSet iconSet="4TrafficLights">
        <cfvo type="percent" val="0"/>
        <cfvo type="num" val="$L$91*0.4"/>
        <cfvo type="num" val="$L$91*0.7"/>
        <cfvo type="num" val="$L$91*0.9"/>
      </iconSet>
    </cfRule>
  </conditionalFormatting>
  <conditionalFormatting sqref="S91">
    <cfRule type="iconSet" priority="95">
      <iconSet iconSet="4TrafficLights">
        <cfvo type="percent" val="0"/>
        <cfvo type="num" val="$M$91*0.4"/>
        <cfvo type="num" val="$M$91*0.7"/>
        <cfvo type="num" val="$M$91*0.9"/>
      </iconSet>
    </cfRule>
  </conditionalFormatting>
  <conditionalFormatting sqref="T91">
    <cfRule type="iconSet" priority="94">
      <iconSet iconSet="4TrafficLights">
        <cfvo type="percent" val="0"/>
        <cfvo type="num" val="$N$91*0.4"/>
        <cfvo type="num" val="$N$91*0.7"/>
        <cfvo type="num" val="$N$91*0.9"/>
      </iconSet>
    </cfRule>
  </conditionalFormatting>
  <conditionalFormatting sqref="R92">
    <cfRule type="iconSet" priority="93">
      <iconSet iconSet="4TrafficLights">
        <cfvo type="percent" val="0"/>
        <cfvo type="num" val="$L$92*0.4"/>
        <cfvo type="num" val="$L$92*0.7"/>
        <cfvo type="num" val="$L$92*0.9"/>
      </iconSet>
    </cfRule>
  </conditionalFormatting>
  <conditionalFormatting sqref="S92">
    <cfRule type="iconSet" priority="92">
      <iconSet iconSet="4TrafficLights">
        <cfvo type="percent" val="0"/>
        <cfvo type="num" val="$M$92*0.4"/>
        <cfvo type="num" val="$M$92*0.7"/>
        <cfvo type="num" val="$M$92*0.9"/>
      </iconSet>
    </cfRule>
  </conditionalFormatting>
  <conditionalFormatting sqref="T92">
    <cfRule type="iconSet" priority="91">
      <iconSet iconSet="4TrafficLights">
        <cfvo type="percent" val="0"/>
        <cfvo type="num" val="$N$92*0.4"/>
        <cfvo type="num" val="$N$92*0.7"/>
        <cfvo type="num" val="$N$92*0.9"/>
      </iconSet>
    </cfRule>
  </conditionalFormatting>
  <conditionalFormatting sqref="R94">
    <cfRule type="iconSet" priority="90">
      <iconSet iconSet="4TrafficLights">
        <cfvo type="percent" val="0"/>
        <cfvo type="num" val="$L$94*0.4"/>
        <cfvo type="num" val="$L$94*0.7"/>
        <cfvo type="num" val="$L$94*0.9"/>
      </iconSet>
    </cfRule>
  </conditionalFormatting>
  <conditionalFormatting sqref="S94">
    <cfRule type="iconSet" priority="89">
      <iconSet iconSet="4TrafficLights">
        <cfvo type="percent" val="0"/>
        <cfvo type="num" val="$M$94*0.4"/>
        <cfvo type="num" val="$M$94*0.7"/>
        <cfvo type="num" val="$M$94*0.9"/>
      </iconSet>
    </cfRule>
  </conditionalFormatting>
  <conditionalFormatting sqref="T94">
    <cfRule type="iconSet" priority="88">
      <iconSet iconSet="4TrafficLights">
        <cfvo type="percent" val="0"/>
        <cfvo type="num" val="$N$94*0.4"/>
        <cfvo type="num" val="$N$94*0.7"/>
        <cfvo type="num" val="$N$94*0.9"/>
      </iconSet>
    </cfRule>
  </conditionalFormatting>
  <conditionalFormatting sqref="R97:U97">
    <cfRule type="iconSet" priority="87">
      <iconSet iconSet="5Rating">
        <cfvo type="percent" val="0"/>
        <cfvo type="num" val="$Q$97/3*0.2"/>
        <cfvo type="num" val="$Q$97/3*0.4"/>
        <cfvo type="num" val="$Q$97/3*0.6"/>
        <cfvo type="num" val="$Q$97/3*0.8"/>
      </iconSet>
    </cfRule>
  </conditionalFormatting>
  <conditionalFormatting sqref="R98">
    <cfRule type="iconSet" priority="86">
      <iconSet iconSet="4TrafficLights">
        <cfvo type="percent" val="0"/>
        <cfvo type="num" val="$L$98*0.4"/>
        <cfvo type="num" val="$L$98*0.7"/>
        <cfvo type="num" val="$L$98*0.9"/>
      </iconSet>
    </cfRule>
  </conditionalFormatting>
  <conditionalFormatting sqref="S98">
    <cfRule type="iconSet" priority="85">
      <iconSet iconSet="4TrafficLights">
        <cfvo type="percent" val="0"/>
        <cfvo type="num" val="$M$98*0.4"/>
        <cfvo type="num" val="$M$98*0.7"/>
        <cfvo type="num" val="$M$98*0.9"/>
      </iconSet>
    </cfRule>
  </conditionalFormatting>
  <conditionalFormatting sqref="T98">
    <cfRule type="iconSet" priority="84">
      <iconSet iconSet="4TrafficLights">
        <cfvo type="percent" val="0"/>
        <cfvo type="num" val="$N$98*0.4"/>
        <cfvo type="num" val="$N$98*0.7"/>
        <cfvo type="num" val="$N$98*0.9"/>
      </iconSet>
    </cfRule>
  </conditionalFormatting>
  <conditionalFormatting sqref="R99">
    <cfRule type="iconSet" priority="83">
      <iconSet iconSet="4TrafficLights">
        <cfvo type="percent" val="0"/>
        <cfvo type="num" val="$L$99*0.4"/>
        <cfvo type="num" val="$L$99*0.7"/>
        <cfvo type="num" val="$L$99*0.9"/>
      </iconSet>
    </cfRule>
  </conditionalFormatting>
  <conditionalFormatting sqref="S99">
    <cfRule type="iconSet" priority="82">
      <iconSet iconSet="4TrafficLights">
        <cfvo type="percent" val="0"/>
        <cfvo type="num" val="$M$99*0.4"/>
        <cfvo type="num" val="$M$99*0.7"/>
        <cfvo type="num" val="$M$99*0.9"/>
      </iconSet>
    </cfRule>
  </conditionalFormatting>
  <conditionalFormatting sqref="T99">
    <cfRule type="iconSet" priority="81">
      <iconSet iconSet="4TrafficLights">
        <cfvo type="percent" val="0"/>
        <cfvo type="num" val="$N$99*0.4"/>
        <cfvo type="num" val="$N$99*0.7"/>
        <cfvo type="num" val="$N$99*0.9"/>
      </iconSet>
    </cfRule>
  </conditionalFormatting>
  <conditionalFormatting sqref="R93:U93">
    <cfRule type="iconSet" priority="80">
      <iconSet iconSet="5Rating">
        <cfvo type="percent" val="0"/>
        <cfvo type="num" val="$Q$93/3*0.2"/>
        <cfvo type="num" val="$Q$93/3*0.4"/>
        <cfvo type="num" val="$Q$93/3*0.6"/>
        <cfvo type="num" val="$Q$93/3*0.8"/>
      </iconSet>
    </cfRule>
  </conditionalFormatting>
  <conditionalFormatting sqref="R95">
    <cfRule type="iconSet" priority="79">
      <iconSet iconSet="4TrafficLights">
        <cfvo type="percent" val="0"/>
        <cfvo type="num" val="$L$95*0.4"/>
        <cfvo type="num" val="$L$95*0.7"/>
        <cfvo type="num" val="$L$95*0.9"/>
      </iconSet>
    </cfRule>
  </conditionalFormatting>
  <conditionalFormatting sqref="S95">
    <cfRule type="iconSet" priority="78">
      <iconSet iconSet="4TrafficLights">
        <cfvo type="percent" val="0"/>
        <cfvo type="num" val="$M$95*0.4"/>
        <cfvo type="num" val="$M$95*0.7"/>
        <cfvo type="num" val="$M$95*0.9"/>
      </iconSet>
    </cfRule>
  </conditionalFormatting>
  <conditionalFormatting sqref="T95">
    <cfRule type="iconSet" priority="77">
      <iconSet iconSet="4TrafficLights">
        <cfvo type="percent" val="0"/>
        <cfvo type="num" val="$N$95*0.4"/>
        <cfvo type="num" val="$N$95*0.7"/>
        <cfvo type="num" val="$N$95*0.9"/>
      </iconSet>
    </cfRule>
  </conditionalFormatting>
  <conditionalFormatting sqref="R96">
    <cfRule type="iconSet" priority="76">
      <iconSet iconSet="4TrafficLights">
        <cfvo type="percent" val="0"/>
        <cfvo type="num" val="$L$96*0.4"/>
        <cfvo type="num" val="$L$96*0.7"/>
        <cfvo type="num" val="$L$96*0.9"/>
      </iconSet>
    </cfRule>
  </conditionalFormatting>
  <conditionalFormatting sqref="S96">
    <cfRule type="iconSet" priority="75">
      <iconSet iconSet="4TrafficLights">
        <cfvo type="percent" val="0"/>
        <cfvo type="num" val="$M$96*0.4"/>
        <cfvo type="num" val="$M$96*0.7"/>
        <cfvo type="num" val="$M$96*0.9"/>
      </iconSet>
    </cfRule>
  </conditionalFormatting>
  <conditionalFormatting sqref="T96">
    <cfRule type="iconSet" priority="74">
      <iconSet iconSet="4TrafficLights">
        <cfvo type="percent" val="0"/>
        <cfvo type="num" val="$N$96*0.4"/>
        <cfvo type="num" val="$N$96*0.7"/>
        <cfvo type="num" val="$N$96*0.9"/>
      </iconSet>
    </cfRule>
  </conditionalFormatting>
  <conditionalFormatting sqref="D101">
    <cfRule type="iconSet" priority="73">
      <iconSet iconSet="5Rating">
        <cfvo type="percent" val="0"/>
        <cfvo type="percent" val="20"/>
        <cfvo type="percent" val="40"/>
        <cfvo type="percent" val="60"/>
        <cfvo type="percent" val="80"/>
      </iconSet>
    </cfRule>
  </conditionalFormatting>
  <conditionalFormatting sqref="U8">
    <cfRule type="iconSet" priority="72">
      <iconSet iconSet="4TrafficLights">
        <cfvo type="percent" val="0"/>
        <cfvo type="num" val="$O$8*0.4"/>
        <cfvo type="num" val="$O$8*0.7"/>
        <cfvo type="num" val="$O$8*0.9"/>
      </iconSet>
    </cfRule>
  </conditionalFormatting>
  <conditionalFormatting sqref="U9">
    <cfRule type="iconSet" priority="71">
      <iconSet iconSet="4TrafficLights">
        <cfvo type="percent" val="0"/>
        <cfvo type="num" val="$O$8*0.4"/>
        <cfvo type="num" val="$O$9*0.7"/>
        <cfvo type="num" val="$O$9*0.9"/>
      </iconSet>
    </cfRule>
  </conditionalFormatting>
  <conditionalFormatting sqref="U10">
    <cfRule type="iconSet" priority="70">
      <iconSet iconSet="4TrafficLights">
        <cfvo type="percent" val="0"/>
        <cfvo type="percent" val="$O$10*0.4"/>
        <cfvo type="num" val="$O$10*0.7"/>
        <cfvo type="num" val="$O$10*0.9"/>
      </iconSet>
    </cfRule>
  </conditionalFormatting>
  <conditionalFormatting sqref="U11">
    <cfRule type="iconSet" priority="69">
      <iconSet iconSet="4TrafficLights">
        <cfvo type="percent" val="0"/>
        <cfvo type="num" val="$O$11*0.4"/>
        <cfvo type="num" val="$O$11*0.7"/>
        <cfvo type="num" val="$O$11*0.9"/>
      </iconSet>
    </cfRule>
  </conditionalFormatting>
  <conditionalFormatting sqref="U12">
    <cfRule type="iconSet" priority="68">
      <iconSet iconSet="4TrafficLights">
        <cfvo type="percent" val="0"/>
        <cfvo type="num" val="$O$12*0.4"/>
        <cfvo type="percent" val="$O$12*0.7"/>
        <cfvo type="num" val="$O$12*0.9"/>
      </iconSet>
    </cfRule>
  </conditionalFormatting>
  <conditionalFormatting sqref="U13">
    <cfRule type="iconSet" priority="67">
      <iconSet iconSet="4TrafficLights">
        <cfvo type="percent" val="0"/>
        <cfvo type="num" val="$O$13*0.4"/>
        <cfvo type="num" val="$O$13*0.7"/>
        <cfvo type="num" val="$O$13*0.9"/>
      </iconSet>
    </cfRule>
  </conditionalFormatting>
  <conditionalFormatting sqref="U14">
    <cfRule type="iconSet" priority="66">
      <iconSet iconSet="4TrafficLights">
        <cfvo type="percent" val="0"/>
        <cfvo type="num" val="$O$14*0.4"/>
        <cfvo type="num" val="$O$14*0.7"/>
        <cfvo type="num" val="$O$14*0.9"/>
      </iconSet>
    </cfRule>
  </conditionalFormatting>
  <conditionalFormatting sqref="U15">
    <cfRule type="iconSet" priority="65">
      <iconSet iconSet="4TrafficLights">
        <cfvo type="percent" val="0"/>
        <cfvo type="num" val="$O$15*0.4"/>
        <cfvo type="num" val="$O$15*0.7"/>
        <cfvo type="num" val="$O$15*0.9"/>
      </iconSet>
    </cfRule>
  </conditionalFormatting>
  <conditionalFormatting sqref="U16">
    <cfRule type="iconSet" priority="64">
      <iconSet iconSet="4TrafficLights">
        <cfvo type="percent" val="0"/>
        <cfvo type="num" val="$O$16*0.4"/>
        <cfvo type="num" val="$O$16*0.7"/>
        <cfvo type="num" val="$O$16*0.9"/>
      </iconSet>
    </cfRule>
  </conditionalFormatting>
  <conditionalFormatting sqref="U17">
    <cfRule type="iconSet" priority="63">
      <iconSet iconSet="4TrafficLights">
        <cfvo type="percent" val="0"/>
        <cfvo type="num" val="$O$17*0.4"/>
        <cfvo type="num" val="$O$17*0.7"/>
        <cfvo type="num" val="$O$17*0.9"/>
      </iconSet>
    </cfRule>
  </conditionalFormatting>
  <conditionalFormatting sqref="U18">
    <cfRule type="iconSet" priority="62">
      <iconSet iconSet="4TrafficLights">
        <cfvo type="percent" val="0"/>
        <cfvo type="num" val="$O$18*0.4"/>
        <cfvo type="num" val="$O$18*0.7"/>
        <cfvo type="num" val="$O$18*0.9"/>
      </iconSet>
    </cfRule>
  </conditionalFormatting>
  <conditionalFormatting sqref="U19">
    <cfRule type="iconSet" priority="61">
      <iconSet iconSet="4TrafficLights">
        <cfvo type="percent" val="0"/>
        <cfvo type="num" val="$O$19*0.4"/>
        <cfvo type="num" val="$O$19*0.7"/>
        <cfvo type="num" val="$O$19*0.9"/>
      </iconSet>
    </cfRule>
  </conditionalFormatting>
  <conditionalFormatting sqref="U20">
    <cfRule type="iconSet" priority="60">
      <iconSet iconSet="4TrafficLights">
        <cfvo type="percent" val="0"/>
        <cfvo type="num" val="$O$20*0.4"/>
        <cfvo type="num" val="$O$20*0.7"/>
        <cfvo type="num" val="$O$20*0.9"/>
      </iconSet>
    </cfRule>
  </conditionalFormatting>
  <conditionalFormatting sqref="U21">
    <cfRule type="iconSet" priority="59">
      <iconSet iconSet="4TrafficLights">
        <cfvo type="percent" val="0"/>
        <cfvo type="num" val="$O$21*0.4"/>
        <cfvo type="num" val="$O$21*0.7"/>
        <cfvo type="num" val="$O$21*0.9"/>
      </iconSet>
    </cfRule>
  </conditionalFormatting>
  <conditionalFormatting sqref="U22">
    <cfRule type="iconSet" priority="58">
      <iconSet iconSet="4TrafficLights">
        <cfvo type="percent" val="0"/>
        <cfvo type="num" val="$O$22*0.4"/>
        <cfvo type="num" val="$O$22*0.7"/>
        <cfvo type="num" val="$O$22*0.9"/>
      </iconSet>
    </cfRule>
  </conditionalFormatting>
  <conditionalFormatting sqref="U23">
    <cfRule type="iconSet" priority="57">
      <iconSet iconSet="4TrafficLights">
        <cfvo type="percent" val="0"/>
        <cfvo type="num" val="$O$23*0.4"/>
        <cfvo type="num" val="$O$23*0.7"/>
        <cfvo type="num" val="$O$23*0.9"/>
      </iconSet>
    </cfRule>
  </conditionalFormatting>
  <conditionalFormatting sqref="U24">
    <cfRule type="iconSet" priority="56">
      <iconSet iconSet="4TrafficLights">
        <cfvo type="percent" val="0"/>
        <cfvo type="num" val="$O$24*0.4"/>
        <cfvo type="num" val="$O$24*0.7"/>
        <cfvo type="num" val="$O$24*0.9"/>
      </iconSet>
    </cfRule>
  </conditionalFormatting>
  <conditionalFormatting sqref="U25">
    <cfRule type="iconSet" priority="55">
      <iconSet iconSet="4TrafficLights">
        <cfvo type="percent" val="0"/>
        <cfvo type="num" val="$O$25*0.4"/>
        <cfvo type="num" val="$O$25*0.7"/>
        <cfvo type="num" val="$O$25*0.9"/>
      </iconSet>
    </cfRule>
  </conditionalFormatting>
  <conditionalFormatting sqref="U26">
    <cfRule type="iconSet" priority="54">
      <iconSet iconSet="4TrafficLights">
        <cfvo type="percent" val="0"/>
        <cfvo type="num" val="$O$26*0.4"/>
        <cfvo type="num" val="$O$26*0.7"/>
        <cfvo type="num" val="$O$26*0.9"/>
      </iconSet>
    </cfRule>
  </conditionalFormatting>
  <conditionalFormatting sqref="R29">
    <cfRule type="iconSet" priority="53">
      <iconSet iconSet="4TrafficLights">
        <cfvo type="percent" val="0"/>
        <cfvo type="num" val="$L$29*0.4"/>
        <cfvo type="num" val="$L$29*0.7"/>
        <cfvo type="num" val="$L$29*0.9"/>
      </iconSet>
    </cfRule>
  </conditionalFormatting>
  <conditionalFormatting sqref="S29">
    <cfRule type="iconSet" priority="52">
      <iconSet iconSet="4TrafficLights">
        <cfvo type="percent" val="0"/>
        <cfvo type="num" val="$M$29*0.4"/>
        <cfvo type="num" val="$M$29*0.7"/>
        <cfvo type="num" val="$M$29*0.9"/>
      </iconSet>
    </cfRule>
  </conditionalFormatting>
  <conditionalFormatting sqref="T29">
    <cfRule type="iconSet" priority="51">
      <iconSet iconSet="4TrafficLights">
        <cfvo type="percent" val="0"/>
        <cfvo type="num" val="$N$29*0.4"/>
        <cfvo type="num" val="$N$29*0.7"/>
        <cfvo type="num" val="$N$29*0.9"/>
      </iconSet>
    </cfRule>
  </conditionalFormatting>
  <conditionalFormatting sqref="U29">
    <cfRule type="iconSet" priority="50">
      <iconSet iconSet="4TrafficLights">
        <cfvo type="percent" val="0"/>
        <cfvo type="num" val="$O$29*0.4"/>
        <cfvo type="num" val="$O$29*0.7"/>
        <cfvo type="num" val="$O$29*0.9"/>
      </iconSet>
    </cfRule>
  </conditionalFormatting>
  <conditionalFormatting sqref="U30">
    <cfRule type="iconSet" priority="49">
      <iconSet iconSet="4TrafficLights">
        <cfvo type="percent" val="0"/>
        <cfvo type="num" val="$O$30*0.4"/>
        <cfvo type="num" val="$O$30*0.7"/>
        <cfvo type="num" val="$O$30*0.9"/>
      </iconSet>
    </cfRule>
  </conditionalFormatting>
  <conditionalFormatting sqref="U32">
    <cfRule type="iconSet" priority="48">
      <iconSet iconSet="4TrafficLights">
        <cfvo type="percent" val="0"/>
        <cfvo type="num" val="$O$32*0.4"/>
        <cfvo type="num" val="$O$32*0.7"/>
        <cfvo type="num" val="$O$32*0.9"/>
      </iconSet>
    </cfRule>
  </conditionalFormatting>
  <conditionalFormatting sqref="U33">
    <cfRule type="iconSet" priority="47">
      <iconSet iconSet="4TrafficLights">
        <cfvo type="percent" val="0"/>
        <cfvo type="num" val="$O$33*0.4"/>
        <cfvo type="num" val="$O$33*0.7"/>
        <cfvo type="num" val="$O$33*0.9"/>
      </iconSet>
    </cfRule>
  </conditionalFormatting>
  <conditionalFormatting sqref="U34">
    <cfRule type="iconSet" priority="46">
      <iconSet iconSet="4TrafficLights">
        <cfvo type="percent" val="0"/>
        <cfvo type="num" val="$O$34*0.4"/>
        <cfvo type="num" val="$O$34*0.7"/>
        <cfvo type="num" val="$O$34*0.9"/>
      </iconSet>
    </cfRule>
  </conditionalFormatting>
  <conditionalFormatting sqref="U35">
    <cfRule type="iconSet" priority="45">
      <iconSet iconSet="4TrafficLights">
        <cfvo type="percent" val="0"/>
        <cfvo type="num" val="$O$35*0.4"/>
        <cfvo type="num" val="$O$35*0.7"/>
        <cfvo type="num" val="$O$35*0.9"/>
      </iconSet>
    </cfRule>
  </conditionalFormatting>
  <conditionalFormatting sqref="U36">
    <cfRule type="iconSet" priority="44">
      <iconSet iconSet="4TrafficLights">
        <cfvo type="percent" val="0"/>
        <cfvo type="num" val="$O$36*0.4"/>
        <cfvo type="num" val="$O$36*0.7"/>
        <cfvo type="num" val="$O$36*0.9"/>
      </iconSet>
    </cfRule>
  </conditionalFormatting>
  <conditionalFormatting sqref="U39">
    <cfRule type="iconSet" priority="43">
      <iconSet iconSet="4TrafficLights">
        <cfvo type="percent" val="0"/>
        <cfvo type="num" val="$O$39*0.4"/>
        <cfvo type="num" val="$O$39*0.7"/>
        <cfvo type="num" val="$O$39*0.9"/>
      </iconSet>
    </cfRule>
  </conditionalFormatting>
  <conditionalFormatting sqref="U41">
    <cfRule type="iconSet" priority="42">
      <iconSet iconSet="4TrafficLights">
        <cfvo type="percent" val="0"/>
        <cfvo type="num" val="$O$41*0.4"/>
        <cfvo type="num" val="$O$41*0.7"/>
        <cfvo type="num" val="$O$41*0.9"/>
      </iconSet>
    </cfRule>
  </conditionalFormatting>
  <conditionalFormatting sqref="U42">
    <cfRule type="iconSet" priority="41">
      <iconSet iconSet="4TrafficLights">
        <cfvo type="percent" val="0"/>
        <cfvo type="num" val="$O$42*0.4"/>
        <cfvo type="num" val="$O$42*0.7"/>
        <cfvo type="num" val="$O$42*0.9"/>
      </iconSet>
    </cfRule>
  </conditionalFormatting>
  <conditionalFormatting sqref="U44">
    <cfRule type="iconSet" priority="40">
      <iconSet iconSet="4TrafficLights">
        <cfvo type="percent" val="0"/>
        <cfvo type="num" val="$O$44*0.4"/>
        <cfvo type="num" val="$O$44*0.7"/>
        <cfvo type="num" val="$O$44*0.9"/>
      </iconSet>
    </cfRule>
  </conditionalFormatting>
  <conditionalFormatting sqref="U45">
    <cfRule type="iconSet" priority="39">
      <iconSet iconSet="4TrafficLights">
        <cfvo type="percent" val="0"/>
        <cfvo type="num" val="$O$45*0.4"/>
        <cfvo type="num" val="$O$45*0.7"/>
        <cfvo type="num" val="$O$45*0.9"/>
      </iconSet>
    </cfRule>
  </conditionalFormatting>
  <conditionalFormatting sqref="U46">
    <cfRule type="iconSet" priority="38">
      <iconSet iconSet="4TrafficLights">
        <cfvo type="percent" val="0"/>
        <cfvo type="num" val="$O$46*0.4"/>
        <cfvo type="num" val="$O$46*0.7"/>
        <cfvo type="num" val="$O$46*0.9"/>
      </iconSet>
    </cfRule>
  </conditionalFormatting>
  <conditionalFormatting sqref="U49">
    <cfRule type="iconSet" priority="37">
      <iconSet iconSet="4TrafficLights">
        <cfvo type="percent" val="0"/>
        <cfvo type="num" val="$O$49*0.4"/>
        <cfvo type="num" val="$O$49*0.7"/>
        <cfvo type="num" val="$O$49*0.9"/>
      </iconSet>
    </cfRule>
  </conditionalFormatting>
  <conditionalFormatting sqref="U50">
    <cfRule type="iconSet" priority="36">
      <iconSet iconSet="4TrafficLights">
        <cfvo type="percent" val="0"/>
        <cfvo type="num" val="$O$50*0.4"/>
        <cfvo type="num" val="$O$50*0.7"/>
        <cfvo type="num" val="$O$50*0.9"/>
      </iconSet>
    </cfRule>
  </conditionalFormatting>
  <conditionalFormatting sqref="U56">
    <cfRule type="iconSet" priority="35">
      <iconSet iconSet="4TrafficLights">
        <cfvo type="percent" val="0"/>
        <cfvo type="num" val="$O$56*0.4"/>
        <cfvo type="num" val="$O$56*0.7"/>
        <cfvo type="num" val="$O$56*0.9"/>
      </iconSet>
    </cfRule>
  </conditionalFormatting>
  <conditionalFormatting sqref="U57">
    <cfRule type="iconSet" priority="34">
      <iconSet iconSet="4TrafficLights">
        <cfvo type="percent" val="0"/>
        <cfvo type="num" val="$O$57*0.4"/>
        <cfvo type="num" val="$O$57*0.7"/>
        <cfvo type="num" val="$O$57*0.9"/>
      </iconSet>
    </cfRule>
  </conditionalFormatting>
  <conditionalFormatting sqref="U60">
    <cfRule type="iconSet" priority="33">
      <iconSet iconSet="4TrafficLights">
        <cfvo type="percent" val="0"/>
        <cfvo type="num" val="$O$60*0.4"/>
        <cfvo type="num" val="$O$60*0.7"/>
        <cfvo type="num" val="$O$60*0.9"/>
      </iconSet>
    </cfRule>
  </conditionalFormatting>
  <conditionalFormatting sqref="U61">
    <cfRule type="iconSet" priority="32">
      <iconSet iconSet="4TrafficLights">
        <cfvo type="percent" val="0"/>
        <cfvo type="num" val="$O$61*0.4"/>
        <cfvo type="num" val="$O$61*0.7"/>
        <cfvo type="num" val="$O$61*0.9"/>
      </iconSet>
    </cfRule>
  </conditionalFormatting>
  <conditionalFormatting sqref="U63">
    <cfRule type="iconSet" priority="31">
      <iconSet iconSet="4TrafficLights">
        <cfvo type="percent" val="0"/>
        <cfvo type="num" val="$O$63*0.4"/>
        <cfvo type="num" val="$O$63*0.7"/>
        <cfvo type="num" val="$O$63*0.9"/>
      </iconSet>
    </cfRule>
  </conditionalFormatting>
  <conditionalFormatting sqref="U64">
    <cfRule type="iconSet" priority="30">
      <iconSet iconSet="4TrafficLights">
        <cfvo type="percent" val="0"/>
        <cfvo type="num" val="$O$64*0.4"/>
        <cfvo type="num" val="$O$64*0.7"/>
        <cfvo type="num" val="$O$64*0.9"/>
      </iconSet>
    </cfRule>
  </conditionalFormatting>
  <conditionalFormatting sqref="U65">
    <cfRule type="iconSet" priority="29">
      <iconSet iconSet="4TrafficLights">
        <cfvo type="percent" val="0"/>
        <cfvo type="num" val="$O$65*0.4"/>
        <cfvo type="num" val="$O$65*0.7"/>
        <cfvo type="num" val="$O$65*0.9"/>
      </iconSet>
    </cfRule>
  </conditionalFormatting>
  <conditionalFormatting sqref="U66">
    <cfRule type="iconSet" priority="28">
      <iconSet iconSet="4TrafficLights">
        <cfvo type="percent" val="0"/>
        <cfvo type="num" val="$O$66*0.4"/>
        <cfvo type="num" val="$O$66*0.7"/>
        <cfvo type="num" val="$O$66*0.9"/>
      </iconSet>
    </cfRule>
  </conditionalFormatting>
  <conditionalFormatting sqref="U67">
    <cfRule type="iconSet" priority="27">
      <iconSet iconSet="4TrafficLights">
        <cfvo type="percent" val="0"/>
        <cfvo type="num" val="$O$67*0.4"/>
        <cfvo type="num" val="$O$67*0.7"/>
        <cfvo type="num" val="$O$67*0.9"/>
      </iconSet>
    </cfRule>
  </conditionalFormatting>
  <conditionalFormatting sqref="U68">
    <cfRule type="iconSet" priority="26">
      <iconSet iconSet="4TrafficLights">
        <cfvo type="percent" val="0"/>
        <cfvo type="num" val="$O$68*0.4"/>
        <cfvo type="num" val="$O$68*0.7"/>
        <cfvo type="num" val="$O$68*0.9"/>
      </iconSet>
    </cfRule>
  </conditionalFormatting>
  <conditionalFormatting sqref="U69">
    <cfRule type="iconSet" priority="25">
      <iconSet iconSet="4TrafficLights">
        <cfvo type="percent" val="0"/>
        <cfvo type="num" val="$O$69*0.4"/>
        <cfvo type="num" val="$O$69*0.7"/>
        <cfvo type="num" val="$O$69*0.9"/>
      </iconSet>
    </cfRule>
  </conditionalFormatting>
  <conditionalFormatting sqref="U70">
    <cfRule type="iconSet" priority="24">
      <iconSet iconSet="4TrafficLights">
        <cfvo type="percent" val="0"/>
        <cfvo type="num" val="$O$70*0.4"/>
        <cfvo type="num" val="$O$70*0.7"/>
        <cfvo type="num" val="$O$70*0.9"/>
      </iconSet>
    </cfRule>
  </conditionalFormatting>
  <conditionalFormatting sqref="U71">
    <cfRule type="iconSet" priority="23">
      <iconSet iconSet="4TrafficLights">
        <cfvo type="percent" val="0"/>
        <cfvo type="num" val="$O$71*0.4"/>
        <cfvo type="num" val="$O$71*0.7"/>
        <cfvo type="num" val="$O$71*0.9"/>
      </iconSet>
    </cfRule>
  </conditionalFormatting>
  <conditionalFormatting sqref="U72">
    <cfRule type="iconSet" priority="22">
      <iconSet iconSet="4TrafficLights">
        <cfvo type="percent" val="0"/>
        <cfvo type="num" val="$O$72*0.4"/>
        <cfvo type="num" val="$O$72*0.7"/>
        <cfvo type="num" val="$O$72*0.9"/>
      </iconSet>
    </cfRule>
  </conditionalFormatting>
  <conditionalFormatting sqref="U73">
    <cfRule type="iconSet" priority="21">
      <iconSet iconSet="4TrafficLights">
        <cfvo type="percent" val="0"/>
        <cfvo type="num" val="$O$73*0.4"/>
        <cfvo type="num" val="$O$73*0.7"/>
        <cfvo type="num" val="$O$73*0.9"/>
      </iconSet>
    </cfRule>
  </conditionalFormatting>
  <conditionalFormatting sqref="U74">
    <cfRule type="iconSet" priority="20">
      <iconSet iconSet="4TrafficLights">
        <cfvo type="percent" val="0"/>
        <cfvo type="num" val="$O$74*0.4"/>
        <cfvo type="num" val="$O$74*0.7"/>
        <cfvo type="num" val="$O$74*0.9"/>
      </iconSet>
    </cfRule>
  </conditionalFormatting>
  <conditionalFormatting sqref="U75">
    <cfRule type="iconSet" priority="19">
      <iconSet iconSet="4TrafficLights">
        <cfvo type="percent" val="0"/>
        <cfvo type="num" val="$O$75*0.4"/>
        <cfvo type="num" val="$O$75*0.7"/>
        <cfvo type="num" val="$O$75*0.9"/>
      </iconSet>
    </cfRule>
  </conditionalFormatting>
  <conditionalFormatting sqref="U76">
    <cfRule type="iconSet" priority="18">
      <iconSet iconSet="4TrafficLights">
        <cfvo type="percent" val="0"/>
        <cfvo type="num" val="$O$76*0.4"/>
        <cfvo type="num" val="$O$76*0.7"/>
        <cfvo type="num" val="$O$76*0.9"/>
      </iconSet>
    </cfRule>
  </conditionalFormatting>
  <conditionalFormatting sqref="U79">
    <cfRule type="iconSet" priority="17">
      <iconSet iconSet="4TrafficLights">
        <cfvo type="percent" val="0"/>
        <cfvo type="num" val="$O$79*0.4"/>
        <cfvo type="num" val="$O$79*0.7"/>
        <cfvo type="num" val="$O$79*0.9"/>
      </iconSet>
    </cfRule>
  </conditionalFormatting>
  <conditionalFormatting sqref="U80">
    <cfRule type="iconSet" priority="16">
      <iconSet iconSet="4TrafficLights">
        <cfvo type="percent" val="0"/>
        <cfvo type="num" val="$O$80*0.4"/>
        <cfvo type="num" val="$O$80*0.7"/>
        <cfvo type="num" val="$O$80*0.9"/>
      </iconSet>
    </cfRule>
  </conditionalFormatting>
  <conditionalFormatting sqref="U82">
    <cfRule type="iconSet" priority="15">
      <iconSet iconSet="4TrafficLights">
        <cfvo type="percent" val="0"/>
        <cfvo type="num" val="$O$82*0.4"/>
        <cfvo type="num" val="$O$82*0.7"/>
        <cfvo type="num" val="$O$82*0.9"/>
      </iconSet>
    </cfRule>
  </conditionalFormatting>
  <conditionalFormatting sqref="U83">
    <cfRule type="iconSet" priority="14">
      <iconSet iconSet="4TrafficLights">
        <cfvo type="percent" val="0"/>
        <cfvo type="num" val="$O$83*0.4"/>
        <cfvo type="num" val="$O$83*0.7"/>
        <cfvo type="num" val="$O$83*0.9"/>
      </iconSet>
    </cfRule>
  </conditionalFormatting>
  <conditionalFormatting sqref="U85">
    <cfRule type="iconSet" priority="13">
      <iconSet iconSet="4TrafficLights">
        <cfvo type="percent" val="0"/>
        <cfvo type="num" val="$O$85*0.4"/>
        <cfvo type="num" val="$O$85*0.7"/>
        <cfvo type="num" val="$O$85*0.9"/>
      </iconSet>
    </cfRule>
  </conditionalFormatting>
  <conditionalFormatting sqref="U86">
    <cfRule type="iconSet" priority="12">
      <iconSet iconSet="4TrafficLights">
        <cfvo type="percent" val="0"/>
        <cfvo type="num" val="$O$86*0.4"/>
        <cfvo type="num" val="$O$86*0.7"/>
        <cfvo type="num" val="$O$86*0.9"/>
      </iconSet>
    </cfRule>
  </conditionalFormatting>
  <conditionalFormatting sqref="U87">
    <cfRule type="iconSet" priority="11">
      <iconSet iconSet="4TrafficLights">
        <cfvo type="percent" val="0"/>
        <cfvo type="num" val="$O$87*0.4"/>
        <cfvo type="num" val="$O$87*0.7"/>
        <cfvo type="num" val="$O$87*0.9"/>
      </iconSet>
    </cfRule>
  </conditionalFormatting>
  <conditionalFormatting sqref="U88">
    <cfRule type="iconSet" priority="10">
      <iconSet iconSet="4TrafficLights">
        <cfvo type="percent" val="0"/>
        <cfvo type="num" val="$O$88*0.4"/>
        <cfvo type="num" val="$O$88*0.7"/>
        <cfvo type="num" val="$O$88*0.9"/>
      </iconSet>
    </cfRule>
  </conditionalFormatting>
  <conditionalFormatting sqref="U89">
    <cfRule type="iconSet" priority="9">
      <iconSet iconSet="4TrafficLights">
        <cfvo type="percent" val="0"/>
        <cfvo type="num" val="$O$89*0.4"/>
        <cfvo type="num" val="$O$89*0.7"/>
        <cfvo type="num" val="$O$89*0.9"/>
      </iconSet>
    </cfRule>
  </conditionalFormatting>
  <conditionalFormatting sqref="U90">
    <cfRule type="iconSet" priority="8">
      <iconSet iconSet="4TrafficLights">
        <cfvo type="percent" val="0"/>
        <cfvo type="num" val="$O$90*0.4"/>
        <cfvo type="num" val="$O$90*0.7"/>
        <cfvo type="num" val="$O$90*0.9"/>
      </iconSet>
    </cfRule>
  </conditionalFormatting>
  <conditionalFormatting sqref="U91">
    <cfRule type="iconSet" priority="7">
      <iconSet iconSet="4TrafficLights">
        <cfvo type="percent" val="0"/>
        <cfvo type="num" val="$O$91*0.4"/>
        <cfvo type="num" val="$O$91*0.7"/>
        <cfvo type="num" val="$O$91*0.9"/>
      </iconSet>
    </cfRule>
  </conditionalFormatting>
  <conditionalFormatting sqref="U92">
    <cfRule type="iconSet" priority="6">
      <iconSet iconSet="4TrafficLights">
        <cfvo type="percent" val="0"/>
        <cfvo type="num" val="$O$92*0.4"/>
        <cfvo type="num" val="$O$92*0.7"/>
        <cfvo type="num" val="$O$92*0.9"/>
      </iconSet>
    </cfRule>
  </conditionalFormatting>
  <conditionalFormatting sqref="U94">
    <cfRule type="iconSet" priority="5">
      <iconSet iconSet="4TrafficLights">
        <cfvo type="percent" val="0"/>
        <cfvo type="num" val="$O$94*0.4"/>
        <cfvo type="num" val="$O$94*0.7"/>
        <cfvo type="num" val="$O$94*0.9"/>
      </iconSet>
    </cfRule>
  </conditionalFormatting>
  <conditionalFormatting sqref="U95">
    <cfRule type="iconSet" priority="4">
      <iconSet iconSet="4TrafficLights">
        <cfvo type="percent" val="0"/>
        <cfvo type="num" val="$O$95*0.4"/>
        <cfvo type="num" val="$O$95*0.7"/>
        <cfvo type="num" val="$O$95*0.9"/>
      </iconSet>
    </cfRule>
  </conditionalFormatting>
  <conditionalFormatting sqref="U96">
    <cfRule type="iconSet" priority="3">
      <iconSet iconSet="4TrafficLights">
        <cfvo type="percent" val="0"/>
        <cfvo type="num" val="$O$96*0.4"/>
        <cfvo type="num" val="$O$96*0.7"/>
        <cfvo type="num" val="$O$96*0.9"/>
      </iconSet>
    </cfRule>
  </conditionalFormatting>
  <conditionalFormatting sqref="U98">
    <cfRule type="iconSet" priority="2">
      <iconSet iconSet="4TrafficLights">
        <cfvo type="percent" val="0"/>
        <cfvo type="num" val="$O$98*0.4"/>
        <cfvo type="num" val="$O$98*0.7"/>
        <cfvo type="num" val="$O$98*0.9"/>
      </iconSet>
    </cfRule>
  </conditionalFormatting>
  <conditionalFormatting sqref="U99">
    <cfRule type="iconSet" priority="1">
      <iconSet iconSet="4TrafficLights">
        <cfvo type="percent" val="0"/>
        <cfvo type="num" val="$O$99*0.4"/>
        <cfvo type="num" val="$O$99*0.7"/>
        <cfvo type="num" val="$O$99*0.9"/>
      </iconSet>
    </cfRule>
  </conditionalFormatting>
  <dataValidations xWindow="683" yWindow="601" count="6">
    <dataValidation type="decimal" allowBlank="1" showInputMessage="1" showErrorMessage="1" promptTitle="Área" prompt="El 100% del POA debe distribuirlo entre las actividades/metas que lo componen. Asigne un valor a la actividad/meta teniendo en cuenta la importancia de esta para el área o la Dirección." sqref="G8:G99">
      <formula1>0</formula1>
      <formula2>1</formula2>
    </dataValidation>
    <dataValidation allowBlank="1" showInputMessage="1" showErrorMessage="1" promptTitle="IDEP" prompt="Importancia del ponderador del área a nivel institucional. Es cálculado automáticamente por la herramienta." sqref="H8:H99"/>
    <dataValidation allowBlank="1" showInputMessage="1" showErrorMessage="1" promptTitle="Unidad de medida" prompt="Es el objeto, producto o beneficiario con el que se va a medir el cumplimiento de la meta. Debe tener una fuente verificable." sqref="J8:J99"/>
    <dataValidation allowBlank="1" showInputMessage="1" showErrorMessage="1" promptTitle="Cantidad" prompt="Es el valor que se espera lograr al finalizar la vigencia. Si la meta es por demanda esta debe ser 100%" sqref="K8:K99"/>
    <dataValidation allowBlank="1" showInputMessage="1" showErrorMessage="1" promptTitle="Responsable" prompt="Escriba el nombre de la persona, cargo o equipo de trabajo encargado de la actividad." sqref="P8:P99"/>
    <dataValidation allowBlank="1" showInputMessage="1" showErrorMessage="1" promptTitle="Actividad" prompt="Describa brevemente la actividad que va a realizar y que está dentro del proyecto, rubro, compoente u otros que seleccionó en las columnas anteriores." sqref="F8:F99"/>
  </dataValidations>
  <pageMargins left="0.7" right="0.7" top="0.75" bottom="0.75" header="0.3" footer="0.3"/>
  <pageSetup orientation="portrait" r:id="rId1"/>
  <ignoredErrors>
    <ignoredError sqref="V27:V70 V77:V78 V81:V84 V93:V99" formulaRange="1"/>
  </ignoredErrors>
  <drawing r:id="rId2"/>
  <extLst>
    <ext xmlns:x14="http://schemas.microsoft.com/office/spreadsheetml/2009/9/main" uri="{78C0D931-6437-407d-A8EE-F0AAD7539E65}">
      <x14:conditionalFormattings>
        <x14:conditionalFormatting xmlns:xm="http://schemas.microsoft.com/office/excel/2006/main">
          <x14:cfRule type="dataBar" id="{C9FEB095-E7DA-4C72-B78C-BE367F5D34C0}">
            <x14:dataBar minLength="0" maxLength="100" border="1" direction="leftToRight">
              <x14:cfvo type="autoMin"/>
              <x14:cfvo type="autoMax"/>
              <x14:borderColor rgb="FF000000"/>
              <x14:negativeFillColor rgb="FFFF0000"/>
              <x14:axisColor rgb="FF000000"/>
            </x14:dataBar>
          </x14:cfRule>
          <xm:sqref>W8:W99</xm:sqref>
        </x14:conditionalFormatting>
      </x14:conditionalFormattings>
    </ext>
    <ext xmlns:x14="http://schemas.microsoft.com/office/spreadsheetml/2009/9/main" uri="{CCE6A557-97BC-4b89-ADB6-D9C93CAAB3DF}">
      <x14:dataValidations xmlns:xm="http://schemas.microsoft.com/office/excel/2006/main" xWindow="683" yWindow="601" count="5">
        <x14:dataValidation type="list" allowBlank="1" showInputMessage="1" showErrorMessage="1" promptTitle="Proyecto/Rubro/Tipo" prompt="Despliegue el listado y seleccione el Proyecto de Inversión, Rubro o Tipo que corresponda.">
          <x14:formula1>
            <xm:f>LIstado!$B$3:$B$5</xm:f>
          </x14:formula1>
          <xm:sqref>B8 B13 B19 B23 B31 B47 B54 B28:B29 B61 B67 B75 B80 B87 B95</xm:sqref>
        </x14:dataValidation>
        <x14:dataValidation type="list" allowBlank="1" showInputMessage="1" showErrorMessage="1" promptTitle="Componente/Tipo" prompt="Despliegue el listado y seleccione el Componente / Tipo al cual corresponda el Proyecto.">
          <x14:formula1>
            <xm:f>LIstado!$B$9:$B$21</xm:f>
          </x14:formula1>
          <xm:sqref>C8 C13 C19 C23 C31 C47 C54 C28:C29 C61 C67 C75 C80 C87 C95</xm:sqref>
        </x14:dataValidation>
        <x14:dataValidation type="list" allowBlank="1" showInputMessage="1" showErrorMessage="1" promptTitle="Meta Plan de Acción" prompt="Despliegue el listado y seleccione la meta del Plan de Acción que corresponda.">
          <x14:formula1>
            <xm:f>LIstado!$B$36:$B$44</xm:f>
          </x14:formula1>
          <xm:sqref>E31:E47 E54 E8:E29 E61 E67 E75 E79:E80 E87 E94:E95</xm:sqref>
        </x14:dataValidation>
        <x14:dataValidation type="list" allowBlank="1" showInputMessage="1" showErrorMessage="1" promptTitle="Meta Plan de Desarrollo" prompt="Despliegue el listado y seleccione la meta Plan de Desarrollo que corresponda.">
          <x14:formula1>
            <xm:f>LIstado!$B$24:$B$33</xm:f>
          </x14:formula1>
          <xm:sqref>D31:D47 D54 D8:D29 D61 D67 D75 D79:D80 D87 D94:D95</xm:sqref>
        </x14:dataValidation>
        <x14:dataValidation type="list" allowBlank="1" showInputMessage="1" showErrorMessage="1" promptTitle="Tipo de Meta" prompt="Despliegue el listado y seleccione el tipo de indicador">
          <x14:formula1>
            <xm:f>LIstado!$B$148:$B$150</xm:f>
          </x14:formula1>
          <xm:sqref>I8:I99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0"/>
  <sheetViews>
    <sheetView workbookViewId="0">
      <selection activeCell="D15" sqref="D15"/>
    </sheetView>
  </sheetViews>
  <sheetFormatPr baseColWidth="10" defaultRowHeight="15" x14ac:dyDescent="0.25"/>
  <cols>
    <col min="2" max="2" width="97.85546875" bestFit="1" customWidth="1"/>
  </cols>
  <sheetData>
    <row r="2" spans="2:4" x14ac:dyDescent="0.25">
      <c r="B2" t="s">
        <v>46</v>
      </c>
    </row>
    <row r="3" spans="2:4" x14ac:dyDescent="0.25">
      <c r="B3" t="s">
        <v>47</v>
      </c>
    </row>
    <row r="4" spans="2:4" x14ac:dyDescent="0.25">
      <c r="B4" t="s">
        <v>48</v>
      </c>
    </row>
    <row r="5" spans="2:4" x14ac:dyDescent="0.25">
      <c r="B5" t="s">
        <v>56</v>
      </c>
    </row>
    <row r="8" spans="2:4" x14ac:dyDescent="0.25">
      <c r="B8" t="s">
        <v>49</v>
      </c>
      <c r="D8" t="str">
        <f>B8</f>
        <v>COMPONENTE</v>
      </c>
    </row>
    <row r="9" spans="2:4" x14ac:dyDescent="0.25">
      <c r="B9" t="s">
        <v>53</v>
      </c>
      <c r="D9" t="s">
        <v>53</v>
      </c>
    </row>
    <row r="10" spans="2:4" x14ac:dyDescent="0.25">
      <c r="B10" t="s">
        <v>59</v>
      </c>
      <c r="D10" t="s">
        <v>59</v>
      </c>
    </row>
    <row r="11" spans="2:4" x14ac:dyDescent="0.25">
      <c r="B11" t="s">
        <v>52</v>
      </c>
      <c r="D11" t="s">
        <v>52</v>
      </c>
    </row>
    <row r="12" spans="2:4" x14ac:dyDescent="0.25">
      <c r="B12" t="s">
        <v>51</v>
      </c>
      <c r="D12" t="s">
        <v>51</v>
      </c>
    </row>
    <row r="13" spans="2:4" x14ac:dyDescent="0.25">
      <c r="B13" t="s">
        <v>50</v>
      </c>
      <c r="D13" t="s">
        <v>50</v>
      </c>
    </row>
    <row r="14" spans="2:4" x14ac:dyDescent="0.25">
      <c r="B14" t="s">
        <v>157</v>
      </c>
      <c r="D14" t="s">
        <v>157</v>
      </c>
    </row>
    <row r="15" spans="2:4" x14ac:dyDescent="0.25">
      <c r="B15" t="s">
        <v>54</v>
      </c>
      <c r="D15" t="s">
        <v>54</v>
      </c>
    </row>
    <row r="16" spans="2:4" x14ac:dyDescent="0.25">
      <c r="B16" t="s">
        <v>57</v>
      </c>
      <c r="D16" t="s">
        <v>57</v>
      </c>
    </row>
    <row r="17" spans="2:4" x14ac:dyDescent="0.25">
      <c r="B17" t="s">
        <v>58</v>
      </c>
      <c r="D17" t="s">
        <v>58</v>
      </c>
    </row>
    <row r="18" spans="2:4" x14ac:dyDescent="0.25">
      <c r="B18" t="s">
        <v>156</v>
      </c>
      <c r="D18" t="s">
        <v>156</v>
      </c>
    </row>
    <row r="19" spans="2:4" x14ac:dyDescent="0.25">
      <c r="B19" t="s">
        <v>60</v>
      </c>
      <c r="D19" t="s">
        <v>60</v>
      </c>
    </row>
    <row r="20" spans="2:4" x14ac:dyDescent="0.25">
      <c r="B20" t="s">
        <v>61</v>
      </c>
      <c r="D20" t="s">
        <v>61</v>
      </c>
    </row>
    <row r="21" spans="2:4" x14ac:dyDescent="0.25">
      <c r="B21" t="s">
        <v>56</v>
      </c>
      <c r="D21" t="s">
        <v>56</v>
      </c>
    </row>
    <row r="23" spans="2:4" x14ac:dyDescent="0.25">
      <c r="B23" t="s">
        <v>62</v>
      </c>
      <c r="D23" t="str">
        <f>B23</f>
        <v>META PLAN DE DESARROLLO</v>
      </c>
    </row>
    <row r="24" spans="2:4" x14ac:dyDescent="0.25">
      <c r="B24" t="s">
        <v>164</v>
      </c>
      <c r="D24" t="s">
        <v>164</v>
      </c>
    </row>
    <row r="25" spans="2:4" x14ac:dyDescent="0.25">
      <c r="B25" t="s">
        <v>65</v>
      </c>
      <c r="D25" t="s">
        <v>160</v>
      </c>
    </row>
    <row r="26" spans="2:4" x14ac:dyDescent="0.25">
      <c r="B26" t="s">
        <v>63</v>
      </c>
      <c r="D26" t="s">
        <v>158</v>
      </c>
    </row>
    <row r="27" spans="2:4" x14ac:dyDescent="0.25">
      <c r="B27" t="s">
        <v>67</v>
      </c>
      <c r="D27" t="s">
        <v>162</v>
      </c>
    </row>
    <row r="28" spans="2:4" x14ac:dyDescent="0.25">
      <c r="B28" t="s">
        <v>70</v>
      </c>
      <c r="D28" t="s">
        <v>70</v>
      </c>
    </row>
    <row r="29" spans="2:4" x14ac:dyDescent="0.25">
      <c r="B29" t="s">
        <v>68</v>
      </c>
      <c r="D29" t="s">
        <v>163</v>
      </c>
    </row>
    <row r="30" spans="2:4" x14ac:dyDescent="0.25">
      <c r="B30" t="s">
        <v>66</v>
      </c>
      <c r="D30" t="s">
        <v>161</v>
      </c>
    </row>
    <row r="31" spans="2:4" x14ac:dyDescent="0.25">
      <c r="B31" t="s">
        <v>64</v>
      </c>
      <c r="D31" t="s">
        <v>159</v>
      </c>
    </row>
    <row r="32" spans="2:4" x14ac:dyDescent="0.25">
      <c r="B32" t="s">
        <v>69</v>
      </c>
      <c r="D32" t="s">
        <v>69</v>
      </c>
    </row>
    <row r="33" spans="2:4" x14ac:dyDescent="0.25">
      <c r="B33" t="s">
        <v>56</v>
      </c>
      <c r="D33" t="s">
        <v>56</v>
      </c>
    </row>
    <row r="35" spans="2:4" x14ac:dyDescent="0.25">
      <c r="B35" t="s">
        <v>71</v>
      </c>
      <c r="D35" t="str">
        <f>B35</f>
        <v>METAS PLAN DE ACCION VIGENCIA</v>
      </c>
    </row>
    <row r="36" spans="2:4" x14ac:dyDescent="0.25">
      <c r="B36" t="s">
        <v>75</v>
      </c>
      <c r="D36" t="s">
        <v>75</v>
      </c>
    </row>
    <row r="37" spans="2:4" x14ac:dyDescent="0.25">
      <c r="B37" t="s">
        <v>72</v>
      </c>
      <c r="D37" t="s">
        <v>165</v>
      </c>
    </row>
    <row r="38" spans="2:4" x14ac:dyDescent="0.25">
      <c r="B38" t="s">
        <v>170</v>
      </c>
      <c r="D38" t="s">
        <v>167</v>
      </c>
    </row>
    <row r="39" spans="2:4" x14ac:dyDescent="0.25">
      <c r="B39" t="s">
        <v>76</v>
      </c>
      <c r="D39" t="s">
        <v>169</v>
      </c>
    </row>
    <row r="40" spans="2:4" x14ac:dyDescent="0.25">
      <c r="B40" t="s">
        <v>13</v>
      </c>
      <c r="D40" t="s">
        <v>13</v>
      </c>
    </row>
    <row r="41" spans="2:4" x14ac:dyDescent="0.25">
      <c r="B41" t="s">
        <v>77</v>
      </c>
      <c r="D41" t="s">
        <v>77</v>
      </c>
    </row>
    <row r="42" spans="2:4" x14ac:dyDescent="0.25">
      <c r="B42" t="s">
        <v>74</v>
      </c>
      <c r="D42" t="s">
        <v>168</v>
      </c>
    </row>
    <row r="43" spans="2:4" x14ac:dyDescent="0.25">
      <c r="B43" t="s">
        <v>73</v>
      </c>
      <c r="D43" t="s">
        <v>166</v>
      </c>
    </row>
    <row r="44" spans="2:4" x14ac:dyDescent="0.25">
      <c r="B44" t="s">
        <v>56</v>
      </c>
      <c r="D44" t="s">
        <v>56</v>
      </c>
    </row>
    <row r="47" spans="2:4" x14ac:dyDescent="0.25">
      <c r="B47" t="s">
        <v>83</v>
      </c>
      <c r="D47" t="str">
        <f>B47</f>
        <v>ACTIVIDAD</v>
      </c>
    </row>
    <row r="48" spans="2:4" x14ac:dyDescent="0.25">
      <c r="B48" t="s">
        <v>146</v>
      </c>
      <c r="D48" t="s">
        <v>143</v>
      </c>
    </row>
    <row r="49" spans="2:4" x14ac:dyDescent="0.25">
      <c r="B49" t="s">
        <v>191</v>
      </c>
      <c r="D49" t="s">
        <v>193</v>
      </c>
    </row>
    <row r="50" spans="2:4" x14ac:dyDescent="0.25">
      <c r="B50" t="s">
        <v>147</v>
      </c>
      <c r="D50" t="s">
        <v>180</v>
      </c>
    </row>
    <row r="51" spans="2:4" x14ac:dyDescent="0.25">
      <c r="B51" t="s">
        <v>148</v>
      </c>
      <c r="D51" t="s">
        <v>175</v>
      </c>
    </row>
    <row r="52" spans="2:4" x14ac:dyDescent="0.25">
      <c r="B52" t="s">
        <v>127</v>
      </c>
      <c r="D52" t="s">
        <v>175</v>
      </c>
    </row>
    <row r="53" spans="2:4" x14ac:dyDescent="0.25">
      <c r="B53" t="s">
        <v>155</v>
      </c>
      <c r="D53" t="s">
        <v>179</v>
      </c>
    </row>
    <row r="54" spans="2:4" x14ac:dyDescent="0.25">
      <c r="B54" s="8" t="s">
        <v>141</v>
      </c>
      <c r="D54" t="s">
        <v>177</v>
      </c>
    </row>
    <row r="55" spans="2:4" x14ac:dyDescent="0.25">
      <c r="B55" t="s">
        <v>128</v>
      </c>
      <c r="D55" t="s">
        <v>182</v>
      </c>
    </row>
    <row r="56" spans="2:4" x14ac:dyDescent="0.25">
      <c r="B56" t="s">
        <v>144</v>
      </c>
      <c r="D56" t="s">
        <v>181</v>
      </c>
    </row>
    <row r="57" spans="2:4" x14ac:dyDescent="0.25">
      <c r="B57" t="s">
        <v>126</v>
      </c>
      <c r="D57" t="s">
        <v>178</v>
      </c>
    </row>
    <row r="58" spans="2:4" x14ac:dyDescent="0.25">
      <c r="B58" t="s">
        <v>94</v>
      </c>
      <c r="D58" t="s">
        <v>23</v>
      </c>
    </row>
    <row r="59" spans="2:4" x14ac:dyDescent="0.25">
      <c r="B59" t="s">
        <v>93</v>
      </c>
      <c r="D59" t="s">
        <v>191</v>
      </c>
    </row>
    <row r="60" spans="2:4" x14ac:dyDescent="0.25">
      <c r="B60" t="s">
        <v>151</v>
      </c>
      <c r="D60" t="s">
        <v>183</v>
      </c>
    </row>
    <row r="61" spans="2:4" x14ac:dyDescent="0.25">
      <c r="B61" t="s">
        <v>25</v>
      </c>
      <c r="D61" t="s">
        <v>185</v>
      </c>
    </row>
    <row r="62" spans="2:4" x14ac:dyDescent="0.25">
      <c r="B62" t="s">
        <v>135</v>
      </c>
      <c r="D62" t="s">
        <v>192</v>
      </c>
    </row>
    <row r="63" spans="2:4" x14ac:dyDescent="0.25">
      <c r="B63" t="s">
        <v>124</v>
      </c>
      <c r="D63" t="s">
        <v>18</v>
      </c>
    </row>
    <row r="64" spans="2:4" x14ac:dyDescent="0.25">
      <c r="B64" t="s">
        <v>100</v>
      </c>
      <c r="D64" t="s">
        <v>141</v>
      </c>
    </row>
    <row r="65" spans="2:4" x14ac:dyDescent="0.25">
      <c r="B65" t="s">
        <v>17</v>
      </c>
      <c r="D65" t="s">
        <v>128</v>
      </c>
    </row>
    <row r="66" spans="2:4" x14ac:dyDescent="0.25">
      <c r="B66" t="s">
        <v>142</v>
      </c>
      <c r="D66" t="s">
        <v>94</v>
      </c>
    </row>
    <row r="67" spans="2:4" x14ac:dyDescent="0.25">
      <c r="B67" t="s">
        <v>108</v>
      </c>
      <c r="D67" t="s">
        <v>93</v>
      </c>
    </row>
    <row r="68" spans="2:4" x14ac:dyDescent="0.25">
      <c r="B68" t="s">
        <v>140</v>
      </c>
      <c r="D68" t="s">
        <v>25</v>
      </c>
    </row>
    <row r="69" spans="2:4" x14ac:dyDescent="0.25">
      <c r="B69" t="s">
        <v>111</v>
      </c>
      <c r="D69" t="s">
        <v>135</v>
      </c>
    </row>
    <row r="70" spans="2:4" x14ac:dyDescent="0.25">
      <c r="B70" t="s">
        <v>115</v>
      </c>
      <c r="D70" t="s">
        <v>124</v>
      </c>
    </row>
    <row r="71" spans="2:4" x14ac:dyDescent="0.25">
      <c r="B71" t="s">
        <v>133</v>
      </c>
      <c r="D71" t="s">
        <v>100</v>
      </c>
    </row>
    <row r="72" spans="2:4" x14ac:dyDescent="0.25">
      <c r="B72" t="s">
        <v>114</v>
      </c>
      <c r="D72" t="s">
        <v>17</v>
      </c>
    </row>
    <row r="73" spans="2:4" x14ac:dyDescent="0.25">
      <c r="B73" t="s">
        <v>154</v>
      </c>
      <c r="D73" t="s">
        <v>173</v>
      </c>
    </row>
    <row r="74" spans="2:4" x14ac:dyDescent="0.25">
      <c r="B74" t="s">
        <v>201</v>
      </c>
      <c r="D74" t="s">
        <v>140</v>
      </c>
    </row>
    <row r="75" spans="2:4" x14ac:dyDescent="0.25">
      <c r="B75" t="s">
        <v>121</v>
      </c>
      <c r="D75" t="s">
        <v>111</v>
      </c>
    </row>
    <row r="76" spans="2:4" x14ac:dyDescent="0.25">
      <c r="B76" t="s">
        <v>122</v>
      </c>
      <c r="D76" t="s">
        <v>115</v>
      </c>
    </row>
    <row r="77" spans="2:4" x14ac:dyDescent="0.25">
      <c r="B77" t="s">
        <v>88</v>
      </c>
      <c r="D77" t="s">
        <v>133</v>
      </c>
    </row>
    <row r="78" spans="2:4" x14ac:dyDescent="0.25">
      <c r="B78" t="s">
        <v>152</v>
      </c>
      <c r="D78" t="s">
        <v>114</v>
      </c>
    </row>
    <row r="79" spans="2:4" x14ac:dyDescent="0.25">
      <c r="B79" t="s">
        <v>14</v>
      </c>
      <c r="D79" t="s">
        <v>121</v>
      </c>
    </row>
    <row r="80" spans="2:4" x14ac:dyDescent="0.25">
      <c r="B80" t="s">
        <v>20</v>
      </c>
      <c r="D80" t="s">
        <v>122</v>
      </c>
    </row>
    <row r="81" spans="2:4" x14ac:dyDescent="0.25">
      <c r="B81" t="s">
        <v>116</v>
      </c>
      <c r="D81" t="s">
        <v>88</v>
      </c>
    </row>
    <row r="82" spans="2:4" x14ac:dyDescent="0.25">
      <c r="B82" t="s">
        <v>120</v>
      </c>
      <c r="D82" t="s">
        <v>14</v>
      </c>
    </row>
    <row r="83" spans="2:4" x14ac:dyDescent="0.25">
      <c r="B83" t="s">
        <v>150</v>
      </c>
      <c r="D83" t="s">
        <v>20</v>
      </c>
    </row>
    <row r="84" spans="2:4" x14ac:dyDescent="0.25">
      <c r="B84" t="s">
        <v>125</v>
      </c>
      <c r="D84" t="s">
        <v>116</v>
      </c>
    </row>
    <row r="85" spans="2:4" x14ac:dyDescent="0.25">
      <c r="B85" t="s">
        <v>97</v>
      </c>
      <c r="D85" t="s">
        <v>120</v>
      </c>
    </row>
    <row r="86" spans="2:4" x14ac:dyDescent="0.25">
      <c r="B86" t="s">
        <v>19</v>
      </c>
      <c r="D86" t="s">
        <v>97</v>
      </c>
    </row>
    <row r="87" spans="2:4" x14ac:dyDescent="0.25">
      <c r="B87" t="s">
        <v>30</v>
      </c>
      <c r="D87" t="s">
        <v>19</v>
      </c>
    </row>
    <row r="88" spans="2:4" x14ac:dyDescent="0.25">
      <c r="B88" t="s">
        <v>199</v>
      </c>
      <c r="D88" t="s">
        <v>30</v>
      </c>
    </row>
    <row r="89" spans="2:4" x14ac:dyDescent="0.25">
      <c r="B89" t="s">
        <v>198</v>
      </c>
      <c r="D89" t="s">
        <v>24</v>
      </c>
    </row>
    <row r="90" spans="2:4" x14ac:dyDescent="0.25">
      <c r="B90" t="s">
        <v>200</v>
      </c>
      <c r="D90" t="s">
        <v>28</v>
      </c>
    </row>
    <row r="91" spans="2:4" x14ac:dyDescent="0.25">
      <c r="B91" t="s">
        <v>137</v>
      </c>
      <c r="D91" t="s">
        <v>29</v>
      </c>
    </row>
    <row r="92" spans="2:4" x14ac:dyDescent="0.25">
      <c r="B92" t="s">
        <v>112</v>
      </c>
      <c r="D92" t="s">
        <v>137</v>
      </c>
    </row>
    <row r="93" spans="2:4" x14ac:dyDescent="0.25">
      <c r="B93" t="s">
        <v>186</v>
      </c>
      <c r="D93" t="s">
        <v>112</v>
      </c>
    </row>
    <row r="94" spans="2:4" x14ac:dyDescent="0.25">
      <c r="B94" t="s">
        <v>118</v>
      </c>
      <c r="D94" t="s">
        <v>186</v>
      </c>
    </row>
    <row r="95" spans="2:4" x14ac:dyDescent="0.25">
      <c r="B95" t="s">
        <v>118</v>
      </c>
      <c r="D95" t="s">
        <v>118</v>
      </c>
    </row>
    <row r="96" spans="2:4" x14ac:dyDescent="0.25">
      <c r="B96" t="s">
        <v>136</v>
      </c>
      <c r="D96" t="s">
        <v>136</v>
      </c>
    </row>
    <row r="97" spans="2:4" x14ac:dyDescent="0.25">
      <c r="B97" t="s">
        <v>123</v>
      </c>
      <c r="D97" t="s">
        <v>123</v>
      </c>
    </row>
    <row r="98" spans="2:4" x14ac:dyDescent="0.25">
      <c r="B98" t="s">
        <v>26</v>
      </c>
      <c r="D98" t="s">
        <v>123</v>
      </c>
    </row>
    <row r="99" spans="2:4" x14ac:dyDescent="0.25">
      <c r="B99" t="s">
        <v>99</v>
      </c>
      <c r="D99" t="s">
        <v>26</v>
      </c>
    </row>
    <row r="100" spans="2:4" x14ac:dyDescent="0.25">
      <c r="B100" t="s">
        <v>130</v>
      </c>
      <c r="D100" t="s">
        <v>99</v>
      </c>
    </row>
    <row r="101" spans="2:4" x14ac:dyDescent="0.25">
      <c r="B101" t="s">
        <v>129</v>
      </c>
      <c r="D101" t="s">
        <v>130</v>
      </c>
    </row>
    <row r="102" spans="2:4" x14ac:dyDescent="0.25">
      <c r="B102" t="s">
        <v>202</v>
      </c>
      <c r="D102" t="s">
        <v>129</v>
      </c>
    </row>
    <row r="103" spans="2:4" x14ac:dyDescent="0.25">
      <c r="B103" t="s">
        <v>188</v>
      </c>
      <c r="D103" t="s">
        <v>174</v>
      </c>
    </row>
    <row r="104" spans="2:4" x14ac:dyDescent="0.25">
      <c r="B104" t="s">
        <v>117</v>
      </c>
      <c r="D104" t="s">
        <v>190</v>
      </c>
    </row>
    <row r="105" spans="2:4" x14ac:dyDescent="0.25">
      <c r="B105" t="s">
        <v>190</v>
      </c>
      <c r="D105" t="s">
        <v>187</v>
      </c>
    </row>
    <row r="106" spans="2:4" x14ac:dyDescent="0.25">
      <c r="B106" t="s">
        <v>119</v>
      </c>
      <c r="D106" t="s">
        <v>188</v>
      </c>
    </row>
    <row r="107" spans="2:4" x14ac:dyDescent="0.25">
      <c r="B107" t="s">
        <v>189</v>
      </c>
      <c r="D107" t="s">
        <v>189</v>
      </c>
    </row>
    <row r="108" spans="2:4" x14ac:dyDescent="0.25">
      <c r="B108" t="s">
        <v>132</v>
      </c>
      <c r="D108" t="s">
        <v>117</v>
      </c>
    </row>
    <row r="109" spans="2:4" x14ac:dyDescent="0.25">
      <c r="B109" t="s">
        <v>102</v>
      </c>
      <c r="D109" t="s">
        <v>119</v>
      </c>
    </row>
    <row r="110" spans="2:4" x14ac:dyDescent="0.25">
      <c r="B110" t="s">
        <v>109</v>
      </c>
      <c r="D110" t="s">
        <v>132</v>
      </c>
    </row>
    <row r="111" spans="2:4" x14ac:dyDescent="0.25">
      <c r="B111" t="s">
        <v>139</v>
      </c>
      <c r="D111" t="s">
        <v>102</v>
      </c>
    </row>
    <row r="112" spans="2:4" x14ac:dyDescent="0.25">
      <c r="B112" t="s">
        <v>98</v>
      </c>
      <c r="D112" t="s">
        <v>109</v>
      </c>
    </row>
    <row r="113" spans="2:4" x14ac:dyDescent="0.25">
      <c r="B113" t="s">
        <v>153</v>
      </c>
      <c r="D113" t="s">
        <v>139</v>
      </c>
    </row>
    <row r="114" spans="2:4" x14ac:dyDescent="0.25">
      <c r="B114" t="s">
        <v>104</v>
      </c>
      <c r="D114" t="s">
        <v>98</v>
      </c>
    </row>
    <row r="115" spans="2:4" x14ac:dyDescent="0.25">
      <c r="B115" t="s">
        <v>103</v>
      </c>
      <c r="D115" t="s">
        <v>103</v>
      </c>
    </row>
    <row r="116" spans="2:4" x14ac:dyDescent="0.25">
      <c r="B116" t="s">
        <v>105</v>
      </c>
      <c r="D116" t="s">
        <v>131</v>
      </c>
    </row>
    <row r="117" spans="2:4" x14ac:dyDescent="0.25">
      <c r="B117" t="s">
        <v>106</v>
      </c>
      <c r="D117" t="s">
        <v>90</v>
      </c>
    </row>
    <row r="118" spans="2:4" x14ac:dyDescent="0.25">
      <c r="B118" t="s">
        <v>131</v>
      </c>
      <c r="D118" t="s">
        <v>84</v>
      </c>
    </row>
    <row r="119" spans="2:4" x14ac:dyDescent="0.25">
      <c r="B119" t="s">
        <v>143</v>
      </c>
      <c r="D119" t="s">
        <v>86</v>
      </c>
    </row>
    <row r="120" spans="2:4" x14ac:dyDescent="0.25">
      <c r="B120" t="s">
        <v>193</v>
      </c>
      <c r="D120" t="s">
        <v>96</v>
      </c>
    </row>
    <row r="121" spans="2:4" x14ac:dyDescent="0.25">
      <c r="B121" t="s">
        <v>149</v>
      </c>
      <c r="D121" t="s">
        <v>85</v>
      </c>
    </row>
    <row r="122" spans="2:4" x14ac:dyDescent="0.25">
      <c r="B122" t="s">
        <v>145</v>
      </c>
      <c r="D122" t="s">
        <v>87</v>
      </c>
    </row>
    <row r="123" spans="2:4" x14ac:dyDescent="0.25">
      <c r="B123" t="s">
        <v>90</v>
      </c>
      <c r="D123" t="s">
        <v>107</v>
      </c>
    </row>
    <row r="124" spans="2:4" x14ac:dyDescent="0.25">
      <c r="B124" t="s">
        <v>84</v>
      </c>
      <c r="D124" t="s">
        <v>89</v>
      </c>
    </row>
    <row r="125" spans="2:4" x14ac:dyDescent="0.25">
      <c r="B125" t="s">
        <v>86</v>
      </c>
      <c r="D125" t="s">
        <v>172</v>
      </c>
    </row>
    <row r="126" spans="2:4" x14ac:dyDescent="0.25">
      <c r="B126" t="s">
        <v>96</v>
      </c>
      <c r="D126" t="s">
        <v>171</v>
      </c>
    </row>
    <row r="127" spans="2:4" x14ac:dyDescent="0.25">
      <c r="B127" t="s">
        <v>85</v>
      </c>
      <c r="D127" t="s">
        <v>101</v>
      </c>
    </row>
    <row r="128" spans="2:4" x14ac:dyDescent="0.25">
      <c r="B128" t="s">
        <v>87</v>
      </c>
      <c r="D128" t="s">
        <v>134</v>
      </c>
    </row>
    <row r="129" spans="2:4" x14ac:dyDescent="0.25">
      <c r="B129" t="s">
        <v>95</v>
      </c>
      <c r="D129" t="s">
        <v>110</v>
      </c>
    </row>
    <row r="130" spans="2:4" x14ac:dyDescent="0.25">
      <c r="B130" t="s">
        <v>107</v>
      </c>
      <c r="D130" t="s">
        <v>176</v>
      </c>
    </row>
    <row r="131" spans="2:4" x14ac:dyDescent="0.25">
      <c r="B131" t="s">
        <v>89</v>
      </c>
      <c r="D131" t="s">
        <v>27</v>
      </c>
    </row>
    <row r="132" spans="2:4" x14ac:dyDescent="0.25">
      <c r="B132" t="s">
        <v>92</v>
      </c>
      <c r="D132" t="s">
        <v>22</v>
      </c>
    </row>
    <row r="133" spans="2:4" x14ac:dyDescent="0.25">
      <c r="B133" t="s">
        <v>101</v>
      </c>
      <c r="D133" t="s">
        <v>16</v>
      </c>
    </row>
    <row r="134" spans="2:4" x14ac:dyDescent="0.25">
      <c r="B134" t="s">
        <v>91</v>
      </c>
      <c r="D134" t="s">
        <v>184</v>
      </c>
    </row>
    <row r="135" spans="2:4" x14ac:dyDescent="0.25">
      <c r="B135" t="s">
        <v>134</v>
      </c>
      <c r="D135" t="s">
        <v>184</v>
      </c>
    </row>
    <row r="136" spans="2:4" x14ac:dyDescent="0.25">
      <c r="B136" t="s">
        <v>110</v>
      </c>
      <c r="D136" t="s">
        <v>184</v>
      </c>
    </row>
    <row r="137" spans="2:4" x14ac:dyDescent="0.25">
      <c r="B137" t="s">
        <v>21</v>
      </c>
    </row>
    <row r="138" spans="2:4" x14ac:dyDescent="0.25">
      <c r="B138" t="s">
        <v>138</v>
      </c>
    </row>
    <row r="139" spans="2:4" x14ac:dyDescent="0.25">
      <c r="B139" t="s">
        <v>197</v>
      </c>
    </row>
    <row r="140" spans="2:4" x14ac:dyDescent="0.25">
      <c r="B140" t="s">
        <v>22</v>
      </c>
    </row>
    <row r="141" spans="2:4" x14ac:dyDescent="0.25">
      <c r="B141" t="s">
        <v>16</v>
      </c>
    </row>
    <row r="142" spans="2:4" x14ac:dyDescent="0.25">
      <c r="B142" t="s">
        <v>174</v>
      </c>
    </row>
    <row r="143" spans="2:4" x14ac:dyDescent="0.25">
      <c r="B143" t="s">
        <v>113</v>
      </c>
    </row>
    <row r="147" spans="2:2" x14ac:dyDescent="0.25">
      <c r="B147" t="s">
        <v>78</v>
      </c>
    </row>
    <row r="148" spans="2:2" x14ac:dyDescent="0.25">
      <c r="B148" t="s">
        <v>194</v>
      </c>
    </row>
    <row r="149" spans="2:2" x14ac:dyDescent="0.25">
      <c r="B149" t="s">
        <v>195</v>
      </c>
    </row>
    <row r="150" spans="2:2" x14ac:dyDescent="0.25">
      <c r="B150" t="s">
        <v>196</v>
      </c>
    </row>
  </sheetData>
  <sortState ref="B48:B139">
    <sortCondition ref="B139"/>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 IV-2015</vt:lpstr>
      <vt:lpstr>LIstado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David Chavéz Briceño</dc:creator>
  <cp:lastModifiedBy>Charles David Chavéz Briceño</cp:lastModifiedBy>
  <dcterms:created xsi:type="dcterms:W3CDTF">2015-09-28T21:54:14Z</dcterms:created>
  <dcterms:modified xsi:type="dcterms:W3CDTF">2016-01-14T16:25:27Z</dcterms:modified>
</cp:coreProperties>
</file>