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P:\2016-2020\2018\PEDI\"/>
    </mc:Choice>
  </mc:AlternateContent>
  <bookViews>
    <workbookView xWindow="0" yWindow="0" windowWidth="20490" windowHeight="7665"/>
  </bookViews>
  <sheets>
    <sheet name="PEDI  SEPTIEMBRE 30" sheetId="2"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U26" i="2" l="1"/>
  <c r="AU21" i="2"/>
  <c r="AU22" i="2"/>
  <c r="AU23" i="2"/>
  <c r="AU20" i="2"/>
  <c r="AU16" i="2"/>
  <c r="AU17" i="2"/>
  <c r="AU18" i="2"/>
  <c r="AU15" i="2"/>
  <c r="AV22" i="2"/>
  <c r="AJ22" i="2"/>
  <c r="AV17" i="2"/>
  <c r="AJ17" i="2"/>
  <c r="AP33" i="2"/>
  <c r="S15" i="2"/>
  <c r="S20" i="2"/>
  <c r="S23" i="2"/>
  <c r="S21" i="2"/>
  <c r="S18" i="2"/>
  <c r="S16" i="2"/>
  <c r="AP34" i="2"/>
  <c r="AH21" i="2"/>
  <c r="AH23" i="2"/>
  <c r="AG21" i="2"/>
  <c r="AG23" i="2"/>
  <c r="AG20" i="2"/>
  <c r="AG16" i="2"/>
  <c r="AG18" i="2"/>
  <c r="AA21" i="2"/>
  <c r="AA23" i="2"/>
  <c r="AA20" i="2"/>
  <c r="AA16" i="2"/>
  <c r="AA18" i="2"/>
  <c r="U26" i="2"/>
  <c r="U21" i="2"/>
  <c r="U23" i="2"/>
  <c r="U20" i="2"/>
  <c r="U18" i="2"/>
  <c r="AI18" i="2"/>
  <c r="AJ18" i="2"/>
  <c r="U16" i="2"/>
  <c r="AI16" i="2"/>
  <c r="AJ16" i="2"/>
  <c r="U15" i="2"/>
  <c r="AG15" i="2"/>
  <c r="AA15" i="2"/>
  <c r="AH20" i="2"/>
  <c r="AH18" i="2"/>
  <c r="AH15" i="2"/>
  <c r="AL24" i="2"/>
  <c r="AL19" i="2"/>
  <c r="AL25" i="2"/>
  <c r="AL35" i="2"/>
  <c r="AM24" i="2"/>
  <c r="AM19" i="2"/>
  <c r="AM33" i="2"/>
  <c r="AM34" i="2"/>
  <c r="AN19" i="2"/>
  <c r="AN24" i="2"/>
  <c r="AN25" i="2"/>
  <c r="AN35" i="2"/>
  <c r="AO19" i="2"/>
  <c r="AO24" i="2"/>
  <c r="AO33" i="2"/>
  <c r="AO34" i="2"/>
  <c r="AP19" i="2"/>
  <c r="AP24" i="2"/>
  <c r="AQ24" i="2"/>
  <c r="AQ19" i="2"/>
  <c r="AQ33" i="2"/>
  <c r="AQ34" i="2"/>
  <c r="AR24" i="2"/>
  <c r="AR19" i="2"/>
  <c r="AR25" i="2"/>
  <c r="AS24" i="2"/>
  <c r="AS19" i="2"/>
  <c r="AS25" i="2"/>
  <c r="AS33" i="2"/>
  <c r="AS34" i="2"/>
  <c r="AS35" i="2"/>
  <c r="AT24" i="2"/>
  <c r="AT19" i="2"/>
  <c r="AT25" i="2"/>
  <c r="AU33" i="2"/>
  <c r="AU34" i="2"/>
  <c r="AV16" i="2"/>
  <c r="AV18" i="2"/>
  <c r="AV15" i="2"/>
  <c r="AV20" i="2"/>
  <c r="AV21" i="2"/>
  <c r="AV23" i="2"/>
  <c r="AL33" i="2"/>
  <c r="AN33" i="2"/>
  <c r="AR33" i="2"/>
  <c r="AR34" i="2"/>
  <c r="AT33" i="2"/>
  <c r="AT34" i="2"/>
  <c r="AV26" i="2"/>
  <c r="AV33" i="2"/>
  <c r="AV34" i="2"/>
  <c r="AH16" i="2"/>
  <c r="AK33" i="2"/>
  <c r="AK34" i="2"/>
  <c r="AK24" i="2"/>
  <c r="AK19" i="2"/>
  <c r="AK25" i="2"/>
  <c r="AI21" i="2"/>
  <c r="AJ21" i="2"/>
  <c r="AU19" i="2"/>
  <c r="AI23" i="2"/>
  <c r="AJ23" i="2"/>
  <c r="AO25" i="2"/>
  <c r="AM25" i="2"/>
  <c r="AV19" i="2"/>
  <c r="AV24" i="2"/>
  <c r="AP25" i="2"/>
  <c r="AP35" i="2"/>
  <c r="AI15" i="2"/>
  <c r="AJ15" i="2"/>
  <c r="AQ25" i="2"/>
  <c r="AQ35" i="2"/>
  <c r="AI20" i="2"/>
  <c r="AJ20" i="2"/>
  <c r="AM35" i="2"/>
  <c r="AR35" i="2"/>
  <c r="AT35" i="2"/>
  <c r="AU24" i="2"/>
  <c r="AO35" i="2"/>
  <c r="AV25" i="2"/>
  <c r="AV35" i="2"/>
  <c r="AK35" i="2"/>
  <c r="AU25" i="2"/>
  <c r="AU35" i="2"/>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4" authorId="0" shapeId="0">
      <text>
        <r>
          <rPr>
            <b/>
            <sz val="9"/>
            <color indexed="81"/>
            <rFont val="Tahoma"/>
            <family val="2"/>
          </rPr>
          <t>Totalice por proyecto de inversión</t>
        </r>
      </text>
    </comment>
    <comment ref="A35"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<sst xmlns="http://schemas.openxmlformats.org/spreadsheetml/2006/main" count="216" uniqueCount="123">
  <si>
    <t>Página 1 de 1</t>
  </si>
  <si>
    <t>OBJETIVO ESTRATEGICO</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</si>
  <si>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</si>
  <si>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</si>
  <si>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</si>
  <si>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</si>
  <si>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</si>
  <si>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</si>
  <si>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</si>
  <si>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</si>
  <si>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</si>
  <si>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</si>
  <si>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</si>
  <si>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</si>
  <si>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</si>
  <si>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</si>
  <si>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</si>
  <si>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</si>
  <si>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</si>
  <si>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</si>
  <si>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</si>
  <si>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</si>
  <si>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</si>
  <si>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</si>
  <si>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</si>
  <si>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</si>
  <si>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</si>
  <si>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Proyecto estratègico 115
Fortalecimiento Institucional desde la Gestión Pedagógica.</t>
  </si>
  <si>
    <t>Proyecto Estratègico 115
Fortalecimiento Institucional desde la Gestión Pedagógica.</t>
  </si>
  <si>
    <t>Proyecto estratègico 113
Bogotá reconoce a sus maestros, maestras y directivos docentes.</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</si>
  <si>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</si>
  <si>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</si>
  <si>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</si>
  <si>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</si>
  <si>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</si>
  <si>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</si>
  <si>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</si>
  <si>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</si>
  <si>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</si>
  <si>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</si>
  <si>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</si>
  <si>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</si>
  <si>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</si>
  <si>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</si>
  <si>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</si>
  <si>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</si>
  <si>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</si>
  <si>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</si>
  <si>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</si>
  <si>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</si>
  <si>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</si>
  <si>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</si>
  <si>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</si>
  <si>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r>
      <t xml:space="preserve">Cantidad de estudios en Escuela currículo y pedagogía, educación y políticas públicas y Cualificación docente del componente 1 seguimiento a la política educativa distrital en los contextos escolares. </t>
    </r>
    <r>
      <rPr>
        <b/>
        <sz val="8"/>
        <color theme="1"/>
        <rFont val="Arial"/>
        <family val="2"/>
      </rPr>
      <t>CÓDIGO: IDP03</t>
    </r>
  </si>
  <si>
    <r>
      <t xml:space="preserve">Cantidad de estudios  del componente 1: Seguimiento a la Política Educativa Distrital en los contextos escolares. </t>
    </r>
    <r>
      <rPr>
        <b/>
        <sz val="8"/>
        <color theme="1"/>
        <rFont val="Arial"/>
        <family val="2"/>
      </rPr>
      <t>CÓDIGO: IDP01</t>
    </r>
  </si>
  <si>
    <r>
      <t xml:space="preserve">Cantidad de estudios del componente 2 Cualificación, investigación e innovación docente: Comunidades de saber y de práctica pedagógica. </t>
    </r>
    <r>
      <rPr>
        <b/>
        <sz val="8"/>
        <color theme="1"/>
        <rFont val="Arial"/>
        <family val="2"/>
      </rPr>
      <t>CÓDIGO IDP02</t>
    </r>
  </si>
  <si>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</si>
  <si>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</si>
  <si>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</si>
  <si>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</si>
  <si>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</si>
  <si>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</si>
  <si>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</si>
  <si>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</si>
  <si>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</si>
  <si>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 xml:space="preserve">El Sistema de Seguimiento a la Política Pública Educativa en los Contextos Escolares - SISPED, Fase 3, tiene como objetivo llevar a cabo su segunda aplicación en el marco del Plan de Desarrollo Bogotá Mejor para Todos. 
A 31 de marzo el avance del 0,20 corresponde a la formulación de la Fase 3 del estudio Selección y contratación del equipo de trabajo; formulación de la ruta metodológica y operativa para llevar a cabo la segunda aplicación del Sistema desde cada uno de los módulos que lo componen; revisión, valoración y ajuste de la matriz categorial formulada en la Fase 2 a partir de la versión definitiva del Plan Sectorial de Educación; a partir de la realización de un ejercicio de validación  con el equipo de investigadores del SISPED y profesionales de la Secretaría de Educación
Asimismo, se formuló la estrategia operativa para la consulta a fuentes primarias; se realizó el ejercicio de diseño muestral para la selección de los colegios en los cuales se llevará a cabo la aplicación de los instrumentos cualitativos y cuantitativos, así como de los actores educativos a consultar; y, la revisión, valoración y ajuste de los instrumentos cualitativos y cuantitativos aplicados en la Fase 2,  la validación de estos, desde el IDEP y un experto externo, y el ajuste definitivo de los mismos. </t>
  </si>
  <si>
    <r>
      <rPr>
        <sz val="10"/>
        <rFont val="Arial"/>
        <family val="2"/>
      </rPr>
      <t>Durante la vigencia 2018, se desarrollarán 3 estudios, en el primer trimestre se logró avancen las siguientes actividades</t>
    </r>
    <r>
      <rPr>
        <sz val="10"/>
        <color theme="1"/>
        <rFont val="Arial"/>
        <family val="2"/>
      </rPr>
      <t xml:space="preserve">
</t>
    </r>
    <r>
      <rPr>
        <b/>
        <sz val="10"/>
        <color theme="1"/>
        <rFont val="Arial"/>
        <family val="2"/>
      </rPr>
      <t xml:space="preserve">1. Abordaje integral de la Maternidad y la Paternidad en los contextos escolares. Fase III: </t>
    </r>
    <r>
      <rPr>
        <sz val="10"/>
        <color theme="1"/>
        <rFont val="Arial"/>
        <family val="2"/>
      </rPr>
      <t xml:space="preserve">Línea de base cuyo objetivo es levantar una línea de base sobre el fenómeno de la maternidad y la paternidad en los contextos escolares y posibles variables asociadas, con el fin de que sus resultados contribuyan a la planeación, medición y evaluación de un programa socio-educativo de Educación para la Sexualidad, a través de una versión inicial de los lineamientos para este. La etapa de validación con expertos y aplicación con carácter de pilotaje se desarrolla conjuntamente con la Secretaría de Educación Distrital (SED) en el marco del Convenio 1452 de 2017. Se conformó el equipo de trabajo del estudio, se realizó la revisión de los productos que serán elaborados y se planearon las actividades de equipo para la etapa de validación con expertos y aplicación con carácter de pilotaje. se finalizó la etapa de validación de indicadores cuantitativos y cualitativos con personas expertas y se encuentra en proceso de planeación las actividades para llevar a cabo la validación de instrumentos con los equipos técnicos de la Secretaría de Educación Distrital (SED) y el IDEP. De igual manera, se realizó la reunión de socialización de los estudios de Maternidad y Paternidad desarrollados durante los años 2016 y 2017 (A modo de contextualización para el proceso de validación) y en la cual se presentó la metodología a seguir para el proceso de validación electrónica de indicadores con personas expertas. Posteriormente se llevó a cabo la reunión de cierre con personas expertas en donde se presentaron los resultados del proceso de validación. A la fecha se ha avanzado en el ajuste y preparación de los instrumentos de recolección de información cuantitativa y cualitativa, teniendo en cuenta que se acogieron las diferentes recomendaciones y observaciones de las personas expertas para contar con instrumentos robustos y que generen resultados pertinentes acerca de la Maternidad y la Paternidad en los contextos escolares. De igual manera se ha avanzado en el alistamiento técnico-logístico que es necesario para iniciar con el proceso de aplicación electrónica de los instrumentos, en las 20 IED seleccionadas para el estudio.
</t>
    </r>
    <r>
      <rPr>
        <b/>
        <sz val="10"/>
        <color theme="1"/>
        <rFont val="Arial"/>
        <family val="2"/>
      </rPr>
      <t>2. Sistema de Monitoreo de los Estándares de Calidad en Educación inicial y Seguimiento a sus Resultados:</t>
    </r>
    <r>
      <rPr>
        <sz val="10"/>
        <color theme="1"/>
        <rFont val="Arial"/>
        <family val="2"/>
      </rPr>
      <t xml:space="preserve"> tiene como objetivo aplicar un sistema de monitoreo de los estándares de calidad en educación inicial, a alrededor de 74 IED que permitan la elaboración o ajuste a sus planes de mejora. Este estudio se enmarca en el componente uno (1) del proyecto de inversión 1079 del IDEP, y en el componente tres (3) del convenio 1452 del 2017 celebrado entre la Secretaría de Educación del Distrito y el IDEP. A corte 31 de marzo de 2018, el estudio se encuentra en la fase 3, Recolección de información y acompañamiento en los planes de mejora, donde se han desarrollado talleres y grupos focales correspondientes al componente cualitativo, así como la realización de visitas a Instituciones Educativas Distritales para la obtención de la información cuantitativa. Por lo anterior, se ha logrado abarcar los grupos focales de rectores, coordinadores y docentes y el grupo de funcionarios  que hacen acompañamiento a la implementación de la atención integral de las Cajas de Compensación; se ha iniciado también el desarrollo de talleres con niños, niñas y familias.                                                                                                                                                                                 </t>
    </r>
    <r>
      <rPr>
        <b/>
        <sz val="10"/>
        <color theme="1"/>
        <rFont val="Arial"/>
        <family val="2"/>
      </rPr>
      <t xml:space="preserve">3. Memoria histórica y educación para la paz - Caso Sumapaz. </t>
    </r>
    <r>
      <rPr>
        <sz val="10"/>
        <color theme="1"/>
        <rFont val="Arial"/>
        <family val="2"/>
      </rPr>
      <t xml:space="preserve">
Para el estudio cuyo objetivo es identificar saberes y prácticas pedagógicas en temas de paz, reconciliación y reencuentro en la comunidad educativa de Sumapaz, en la perspectiva de aportar elementos para la formulación de política pública en el tema, se definió el plan de trabajo y cronograma general del estudio teniendo en cuenta las fases de:
1. Análisis Situacional/Estrategias Investigativas
2. Estrategias Investigativas y Formativas
3. Estrategias Creativas                                                                                                                                                                     Se concluye la fase uno (1) que da cuenta de la planeación metodológica, operativa y logística del proyecto que incluye la organización del equipo de trabajo, el cronograma, plan de trabajo por fases, materiales y recursos para el trabajo de campo tanto para el diagnóstico participativo como para la identificación de los saberes y prácticas pedagógicas, en esta fase se presentó el diseño de la estrategia metodológica para elaborar el análisis situacional de la educación en Sumapaz. (Participantes,  diseño y validación de los instrumentos, estrategia de organización y análisis de la información; instrumentos de recolección de información, instrumentos para garantizar un adecuado tratamiento de la información y los formatos de consentimientos y asentimientos informados), junto con el proyecto a directivos docentes y docentes de las Instituciones Educativas Distritales  de la localidad, lo cual permitió su participación en la convocatoria y el pilotaje de instrumentos. Igualmente, se diseñó y presento la estrategia de trabajo colaborativo con los profesores de Sumapaz centrada en las narrativas como dispositivo pedagógico de activación de la memoria histórica y colectiva de Sumapaz y se definieron los términos de la convocatoria para los docentes que será entregada en la fase (2) del proyecto.</t>
    </r>
  </si>
  <si>
    <t xml:space="preserve">En el primer trimestre del 2018 se tiene un porcentaje de avance en la ejecución del 0,19,  representado en la la creación y continuidad de las actividades, instrumentos, medios y estrategias de comunicación y divulgación para visibilizar, compartir, intercambiar y posicionar el seguimiento a la política educativa desde la mirada del Sistema de Seguimiento a la Política Educativa Distrital en los Contextos Escolares (SISPED). Para está labor, el equipo de trabajo, genera y divulga contenidos comunicativos e informativos a través de los medios institucionales, masivos y alternativos, en los cuales se difunden y socializan proyectos y/o eventos del IDEP por medio de la página web y redes sociales de la entidad, de las noticias sobre las convocatorias, la cobertura de los eventos, documentos, micrositios, redes sociales y actualización del calendario, conjuntamente, se avanza en la construcción de una estrategia de promoción y relanzamiento de las producciones en investigación e innovación realizadas por el IDEP. 
De igual manera, se continúa publicando la información administrativa y financiera relacionada con Gobierno Digital y Ley de Transparencia y Corrupción, con el fin de brindar a la comunidad una puerta abierta para que sea reconocido y está acorde con la normatividad vigente.
Se avanza en la coedición por medio impreso (en papel) y/o electrónica (e-book, PDF), del libro titulado “21 VOCES. Historias de vida sobre 40 años de Educación en Colombia” de los autores J.D. Herrera y H. Bayona. La labor editorial realizada durante el mes contempla adelantos en las siguientes actividades. Para la Edición No. 110 del Magazín Aula Urbana se adelantó la definición de la estructura general del número, así mismo se culminó la revisión, por parte del IDEP, de experiencias pedagógicas de maestros y maestras que se espera incluir en este número. Se adelantó además la solicitud de producción de algunos artículos. Para el caso de la revista Educación y Ciudad No. 34, finalizó la revisión de artículos recibidos en convocatoria de 2017.  Los contenidos preseleccionados fueron entregados para evaluación y se iniciará su edición y corrección en el mes de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t>
  </si>
  <si>
    <t>En la vigencia 2018 se realizarán  dos (2) estudios. A  marzo 31 de 2018 frente al estudio  "Prácticas de Evaluación - Conformación RIE", el IDEPse tienen los siguientes avances: 
* Diseño metodológico para conformación de la RED RIE.
* Identificación de los 4 Nodos de acuerdo con los  criterios  analizados en las narrativas caracterizadas por los docentes participantes en el   año 2017 y a las políticas distritales de evaluación, estableciendo las prácticas significativas  por los nodos establecidos .
* Se realizó un taller con docentes seleccionados  con  prácticas significativas de evaluación,  el día 7 de Marzo del 2018,  de Validación de  los 4 Nodos temáticos  establecidos por el equipo de investigadores: 1.Evaluación Integrada, 2.Evaluación convivencia, contexto y multiculturalidad 3. Evaluación disciplinaria  y 4.Evaluación inter disciplinaria,  surgiendo temáticas emergentes en  los 4 nodos propuestos. 
* Envío de invitación (inscripción en línea)  a   todos los docentes y directivos docentes  de los IED, se inscribieron a la fecha  241 participantes en los 4 diferentes nodos, sigue abierta la inscripción de nuevos miembros.  
* Primer encuentro de la red  por instituciones RIE el día 22 de Marzo del 2017,  donde se realizó  el lanzamiento de la Red de Instituciones por la Evaluación – RIE, y la presentación de los Nodos temáticos para su desarrollo.
*Se estableció  realizar ajustes a la estructura del repositorio  que se desarrolló en la fase 2 del 2017,  estableciendo 5 sesiones  que permitirán a los docentes realizar la búsqueda de prácticas de acuerdo a temas de interés, así como ampliar sus  conocimiento sobre la temática con documentos conceptuales así con información asociada a pruebas externas.
* Se estableció  la ruta de la sistematización del proceso de conformación de la RED de Instituciones por la Evaluación RIE.</t>
  </si>
  <si>
    <t xml:space="preserve">En la vigencia 2018, se implementará y validará el acompañamiento y la cualificación como forma de interacción que viabilice la conformación y consolidación de comunidades de saber y de práctica pedagógica, en el marco del programa “Pensamiento Crítico para la Investigación e innovación educativa". A la fecha  marzo 31 de 2018,  se tiene un porcentaje de avance del 0,22 representado en la definición de los lineamientos generales del plan de trabajo y cronograma de los niveles de acompañamiento y el proceso de cualificación que se realizará en el marco del Programa de "Pensamiento Crítico para la Investigación e Innovación educativa";  los referentes teóricos y conceptuales para el proceso de acompañamiento y el programa pensamiento crítico, así como la definición de los parámetros generales de la convocatoria, la selección de docentes que  participan en el Programa, la  caracterización de las experiencias pedagógicas,  el inicio de las jornadas de acompañamiento que se realizan con las experiencias seleccionadas. Así mismo,  en el marco de la cualficación se definió la  ruta metodológica para la implementación de estrategias de caracterización, cualificación y visibilización de experiencias pedagógicas. </t>
  </si>
  <si>
    <t xml:space="preserve">Para la vigencia 2018, se avanza en la creación y continuidad de las actividades, instrumentos, medios y estrategias de comunicación y divulgación para visibilizar, compartir, intercambiar y posicionar el conocimiento pedagógico y educativo generado desde el IDEP y desde la práctica pedagógica de maestros y maestras y las instituciones. Para estas labores se cuenta con un equipo de trabajo que avanza en la publicación y divulgación de noticias sobre convocatorias, documentos, micrositios, redes sociales y actualización del calendario de eventos en la página web de la entidad. Se avanza en la planeación para la exhibición en la Feria del Libro de las publicaciones producidas por el IDEP y en la socialización y divulgación de las investigaciones realizadas por el Instituto. Se realizó un encuentro que permitió visibilizar algunas de las experiencias pedagógicas en temas de inclusión y diversidad en las Instituciones Educativas Distritales. Se cuenta con la membrecía con CLACSO para la vigencia 2018, con el fin de impulsar las comunidades de saber y practica pedagógica por medio de la investigación a través de la innovación educativa. Así mismo, se ha publicado información administrativa y financiera relacionada con Gobierno Digital y ley de Transparencia y Corrupción. 
La labor editorial contempla adelantos en las siguientes actividades. Del Magazín Aula Urbana No. 109,  culminó la labor de preparación y búsqueda de contenidos, edición  y diseño (diagramación y producción iconógrafica), y se emprendieron acciones para su difusión a través de diferentes medios y canales institucionales. Se dieron orientaciones para el tema de la edición No. 35, así como los temas estimados para los números 36  y 37. En el campo de los libros de la colección IDEP, para el caso del  libro Premio a la investigación. Experiencia Ganadoras 2017, culminó la edición de texto y se adelantó propuesta de diseño de contenidos.  El cierre de este título para su difusión se realizará en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Se han adelantado acciones preparatorias para la participación del IDEP en la Feria Internacional del Libro de Bogotá 2018, en el marco del cual el IDEP contará con un stand mediante el cual visibilice y promueva sus acciones y producciones académicas. Así mismo, realizará diversos eventos académicos para la presentación de libros producidos por el Instituto. 
Atendiendo al reporte de la Imprenta Distrital de contar disponibilidad de impresión de publicaciones IDEP 2018, se hizo entrega del magazín Aula Urbana 109.
</t>
  </si>
  <si>
    <t>VALOR COMPROMETIDO EN MILLONES</t>
  </si>
  <si>
    <t>VALOR APROPIADO EN MILLONES</t>
  </si>
  <si>
    <t>SEGUIMIENTO</t>
  </si>
  <si>
    <t>SEGUIMIENTO CORTE MARZO 30/2018</t>
  </si>
  <si>
    <t>SEGUIMIENTO CORTE JUNIO  30/2018</t>
  </si>
  <si>
    <t>SEGUIMIENTO CORTE SEPTIEMBRE 30/2018</t>
  </si>
  <si>
    <t>SEGUIMIENTO CORTE DICIEMBRE 31/2018</t>
  </si>
  <si>
    <t>I TRIMESTRE</t>
  </si>
  <si>
    <t>II TRIMESTRE</t>
  </si>
  <si>
    <t>III TRIMESTRE</t>
  </si>
  <si>
    <t>IV TRIMESTRE</t>
  </si>
  <si>
    <t>PRESUPUESTO ASIGNADO</t>
  </si>
  <si>
    <t xml:space="preserve">4. Desarrollar acciones que garanticen la sostenibilidad y consolidación del Sistema Integrado de Gestión del IDEP.
</t>
  </si>
  <si>
    <t xml:space="preserve">Apertura primera convocatoria con selección de 105 docentes y 8 directivos docentes en acompañamiento y 82 docentes y 9 directivos en cualificación mediante talleres
- Inicio de caracterización de aproximadamente 230 experiencias incluidas las de acompañamiento y cualificación
- Apertura primera convocatoria fondo concursable donde se seleccionaron 4 eventos académicos y 4 textos para publicar, con       la participación directa de 8 redes de maestros.
- Apertura de convocatoria a la XII versión del premio a la investigación e innovación educativa – finaliza el 17 de julio
- Participación de 133 docentes en dos eventos locales, 23 en dos eventos nacionales y 3 en dos eventos internacionales.
- Pilotaje de la estrategia para el desarrollo personal de los maestros del Distrito – Ser maestro
- Se creo la red red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que a 27 de junio cuenta con 22 experiencias  y 53 usuarios los cuales han ingresado en 234 oportunidades . </t>
  </si>
  <si>
    <t xml:space="preserve">Para  el primer  trimestre  del 2018 la meta en el cumplimiento de las actividades que permitan  el mantenimiento y actualización del SIG es del 25%,  con la gestión realizada por cada uno de los subsistemas se tiene al 31 de marzo de 2018 un porcentaje de ejecución del 31,51%,  representado en las actividades desarrolladas en cada uno de los subsistemas, a las cuales le realizará seguimiento la Oficina de Control Interno.                                                                                                    1. Subsistema de Gestión de la Calidad – SGC
- Se formuló y consolidó el Plan Operativo Anual por procesos para la vigencia 2018.
- Se formularon y consolidaron los indicadores de gestión por procesos para la vigencia 2018.
- Se atendieron 37 solicitudes de creación, modificación o anulación de documentos del SGC.
- Se realizó el autodiagnóstico de a la política "Seguimiento y Evaluación del desempeño institucional", en el formato de MIPG.
2. Subsistema de Control Interno –SCI
- Se formuló el Plan Anual de Auditorias para la vigencia 2018, aprobado en Comité del SIG y Control Interno.
- Se adelantó por parte dela OCI  el autodiagnóstico de gestión correspondiente a la Dimisión de Control Interno.
3. Subsistema de Seguridad de la Información –SGSI
- Se adelantaron las gestiones de contratación de acuerdo a los cronogramas establecidos.
- Se realizó  el diagnóstico de la política Gobierno digital de MIPG.
- Se elaboró el  Plan de Mantenimiento y Monitoreo al Subsistema de Gestión de la Seguridad de la Información de Tecnología.
- Se realizaron las campañas de Seguridad de la información de acuerdo a los cronogramas establecidos.
4. Subsistema Interno de Gestión documental y Archivo – SIGA
- Se realizó el trámite de aprobación y publicación del PGD de la entidad.
- Se realizaron las capacitaciones  a los funcionarios responsables de la ventanilla y de la consulta de expedientes.
- Se realizó  el diagnóstico de la política Gestión documental de MIPG.
5. Subsistema de Gestión Ambiental – SGA
- Se actualizó la matriz normativa ambiental de la entidad.
- Se estableció el compromiso de la alta dirección para la implementación de Programa de Consumo Sostenible a la SDA.
- Se realizó el reporte de los informes de verificación, seguimiento al Plan de Acción y Huella de Carbono.
- Se realizaron las campañas del PIGA de acuerdo a los cronogramas establecidos.
6. Subsistema de Gestión de Seguridad y Salud en el trabajo – SGSST
- Se aprobó y publicó en la página web del IDEP,  el Plan del Sistema de Gestión de  seguridad  y salud en el trabajo.  
- Se ejecutaron las actividades establecidas en el cronograma del Sistema de Gestión de  seguridad  y salud en el trabajo.  
- Se realizó la convocatoria, elección  y conformación del COPASST y Comité de convivencia.
- Se realizó seguimiento a la implementación del Decreto 1072 de 2015.
7. Subsistema de Responsabilidad Social –SRS
- Se realizó el diagnóstico  del  estado de la entidad frente a lo establecido en el décimo quinto lineamiento "Responsabilidad Social", de la secretaría General de la alcaldía mayor de Bogotá,  articulado con la  norma ISO 26000.
</t>
  </si>
  <si>
    <r>
      <t>Porcentaje de implementación del Sistema Integrado de Gestión en el IDEP.</t>
    </r>
    <r>
      <rPr>
        <b/>
        <sz val="8"/>
        <color theme="1"/>
        <rFont val="Arial"/>
        <family val="2"/>
      </rPr>
      <t>CODIGO MIC-06</t>
    </r>
  </si>
  <si>
    <t>PORCENTAJE DE AVANCE CUATRIENIO</t>
  </si>
  <si>
    <t>FUENTE DE INFORMACIÓN</t>
  </si>
  <si>
    <t>TIPO DE INDICADOR</t>
  </si>
  <si>
    <t>NOMBRE DEL INDICADOR DE LA META DEL PROYECTO DE INVERSIÓN</t>
  </si>
  <si>
    <t>UNIDAD DE MEDIDA</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</si>
  <si>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</si>
  <si>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</si>
  <si>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</si>
  <si>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</si>
  <si>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</si>
  <si>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</si>
  <si>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</si>
  <si>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</si>
  <si>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</si>
  <si>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</si>
  <si>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r>
      <t>Cantidad de estudios   en Escuela Currículo y Pedagogía, Educación y Políticas Públicas y Cualificación Docente del componente  2  Cualificación, investigación e innovación docente: Comunidades de saber y de práctica pedagógica</t>
    </r>
    <r>
      <rPr>
        <b/>
        <sz val="8"/>
        <color theme="1"/>
        <rFont val="Arial"/>
        <family val="2"/>
      </rPr>
      <t>. CÓDIGO IDP04</t>
    </r>
  </si>
  <si>
    <t>Se alcanzó un cumplimiento del 100% en lo programado para segundo trimestre Frente al estudio Prácticas de Evaluación - Conformación RIE en el Distrito Capital. A la fecha presenta los siguientes avances: 
- Conformación de la Red de Instituciones por la Evaluación RIE con 351 docentes, 105 directivos docentes de 196 IED.
- Se consolidaron 4 nodos: Evaluación Integrada; Evaluación, convivencia, contexto y multiculturalidad; Evaluación disciplinaria y Evaluación interdisciplinaria.
- Identificación de 60 prácticas evaluativas acordes con la política distrital de evaluación en grados y áreas, las cuales son significativas en evaluación de 383 narrativas caracterizadas en el año 2017.
- Se creó el repositorio para la RIE en el IDEP - http://repositoriosed.idep.edu.co:8080/jspui/ y en la plataforma “RedAcadémica” de la SED.
- Se realizó la estrategia RIE al territorio, donde se  hicieron  visitas por partes del equipo de investigación a la DILE o un colegio  en 19   localidades, presentando e invitando a participar en la Red – RIE, así como diferentes experiencias en evaluación de cada localidad, se realizaron dos encuentros de la RIE, Se realizaron dos talleres en evaluación formativa de ejes temáticos por áreas y grados, se realizaron encuentros presenciales por cada nodo temático  y  un taller sobre “los Criterios de caracterización de prácticas significativas  de evaluación” y se realizaron 9  socializaciones  por áreas y grados: 2 talleres y 7 círculos dialógicos y/o aulas itinerantes en diferentes Instituciones Educativas de Distrito.
- Finalmente, se elaboró la sistematización del proceso de conformación de la Red de Instituciones por la Evaluación RIE, recogiendo el proceso vivido y evidenciando mediante categorías de análisis los aspectos más significativos para su conformación y consolidación. Se presentaron recomendaciones conceptuales, pedagógicas y metodológicas para la consolidación de la red RIE.</t>
  </si>
  <si>
    <r>
      <t xml:space="preserve">El Sistema de Seguimiento a la Política Pública Educativa en los Contextos Escolares - SISPED, Fase 3,  que tiene como objetivo llevar a cabo su segunda aplicación en el marco del Plan de Desarrollo Bogotá Mejor para Todos, alcanzó un cumplimiento del </t>
    </r>
    <r>
      <rPr>
        <b/>
        <u/>
        <sz val="10"/>
        <rFont val="Arial"/>
        <family val="2"/>
      </rPr>
      <t>100%</t>
    </r>
    <r>
      <rPr>
        <sz val="10"/>
        <rFont val="Arial"/>
        <family val="2"/>
      </rPr>
      <t xml:space="preserve"> desarrollando las siguientes actividades:
- Aplicación 100% de los instrumentos cuantitativos
- Aplicación del 93% de los Instrumentos cualitativos
- Aplicación en 59 IED con 86 sedes en las 20 localidades, 600 docentes, 67 directivos docentes, 2.888 estudiantes, 997 acudientes, 1 Director Local de Educación, 10 profesionales de la Secretaría de Educación Distrital, 5 expertos externos y 3 expertos del IDEP
- Se ha avanzado en el análisis de información cualitativa y cuantitativa, procedente de la indagación a fuentes primarias sobre las líneas estratégicas, así como en los procesos de triangulación de resultados del análisis documental de las líneas estratégicas, en igual proporción se ha avanzado en la sistematización, crítica, y procesamiento de la información recolectada en campo a través de los diferentes instrumentos.</t>
    </r>
  </si>
  <si>
    <r>
      <t xml:space="preserve">En el segundo trimestre se alcanza un cumplimiento del 100% representado en: 
</t>
    </r>
    <r>
      <rPr>
        <b/>
        <sz val="10"/>
        <rFont val="Arial"/>
        <family val="2"/>
      </rPr>
      <t>1. Abordaje integral de la Maternidad y la Paternidad en los contextos escolares</t>
    </r>
    <r>
      <rPr>
        <sz val="10"/>
        <rFont val="Arial"/>
        <family val="2"/>
      </rPr>
      <t xml:space="preserve"> Línea de base: Objetivo en la vigencia 2018 levantar una línea de base sobre el fenómeno de la maternidad y la paternidad en los contextos escolares y posibles variables asociadas. Logros a la fecha:
- Aplicación piloto de los instrumentos cuantitativos en 21 IED y 7 cualitativos en 2 IED
- Participación de 481 docentes, 51 directivos docentes, 3 padres de familia y 3.508 estudiantes en el pilotaje.
- Indicadores e instrumentos cuantitativos y cualitativos revisados y validados
</t>
    </r>
    <r>
      <rPr>
        <b/>
        <sz val="10"/>
        <rFont val="Arial"/>
        <family val="2"/>
      </rPr>
      <t xml:space="preserve">2. Sistema de Monitoreo de los Estándares de Calidad en Educación inicial. Sistema de Monitoreo al cumplimiento de los estándares de calidad en educación inicial. </t>
    </r>
    <r>
      <rPr>
        <sz val="10"/>
        <rFont val="Arial"/>
        <family val="2"/>
      </rPr>
      <t xml:space="preserve">Objetivo en la vigencia 2018 aplicar un sistema de monitoreo de los estándares de calidad en educación inicial, a alrededor de 254 IED que permitan la elaboración o ajuste a sus planes de mejora, complementándolo con una propuesta para la institucionalización y sostenibilidad del Sistema, y con otra propuesta de evaluación de calidad de la educación inicial. Aplicación del Sistema a 74 IED, 25 nuevas y 49 participantes de la vigencia 2017, con la participación de 174 directivos docentes, 175 docentes, 16 estudiantes, 20 acudientes , 119 personas de apoyo administrativo y 104 profesionales de apoyo a la atención integral.  
</t>
    </r>
    <r>
      <rPr>
        <b/>
        <sz val="10"/>
        <rFont val="Arial"/>
        <family val="2"/>
      </rPr>
      <t xml:space="preserve">3. Memoria histórica y educación para la paz - Caso Sumapaz: </t>
    </r>
    <r>
      <rPr>
        <sz val="10"/>
        <rFont val="Arial"/>
        <family val="2"/>
      </rPr>
      <t xml:space="preserve">Objetivo en la vigencia 2018 formular orientaciones de política en el tema de paz, reconciliación y reencuentro en la comunidad educativa de Sumapaz y desarrollar material pedagógico.  Logros a la fecha:
- Avance en  un 50% de la estructuración de los aportes pertinentes para la política.
- Ejecución del diplomado “la escritura en claves de paz: apoyo a la lectura en la escuela” y acompañamiento In situ a los participantes del mismo.
- Ejecución del estudio en 2 colegios de Sumapaz, con 25 docentes , 2 directivos docentes, 2 DILE, 20 acudientes y 150 estudiantes.
- Primera versión del estado del arte que permitirá consolidar el marco teórico y conceptual del estudio que se trabaja en las dos Instituciones Educativas Distritales de la Localidad de Sumapaz
</t>
    </r>
  </si>
  <si>
    <r>
      <t>Para el segundo trimestre se obtuvo un cumplimiento del</t>
    </r>
    <r>
      <rPr>
        <b/>
        <u/>
        <sz val="10"/>
        <rFont val="Arial"/>
        <family val="2"/>
      </rPr>
      <t xml:space="preserve"> 100%</t>
    </r>
    <r>
      <rPr>
        <sz val="10"/>
        <rFont val="Arial"/>
        <family val="2"/>
      </rPr>
      <t xml:space="preserve"> en el avance programado en la meta, para lo cual se desarrollaron las siguientes actividades: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t>
    </r>
  </si>
  <si>
    <r>
      <t xml:space="preserve">Para esta actividad se alcanza un cumplimiento del </t>
    </r>
    <r>
      <rPr>
        <b/>
        <u/>
        <sz val="10"/>
        <rFont val="Arial"/>
        <family val="2"/>
      </rPr>
      <t xml:space="preserve">100% </t>
    </r>
    <r>
      <rPr>
        <sz val="10"/>
        <rFont val="Arial"/>
        <family val="2"/>
      </rPr>
      <t>con el siguiente avance: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
1. 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
Se realizó la publicación del magazín Aula Urbana No. 109, número dedicado a visibilizar experiencias pedagógicas de Innovación (recuperadas luego de una convocatoria a docentes para la presentación de artículos para el magazín, igualmente se proyectó la edición 111 del magazín (previsto para el tercer trimestre), en este lapso se trabajó con los integrantes del componente una propuesta de contenido en el cual se destaca la inclusión de artículos relacionados con el tema prácticas de evaluación, desarrollos del estudio durante 2018. Lo anterior,  dando continuidad  a la propuesta de destacar los proyectos de maestros y maestras en el mayor porcentaje de páginas de la publicación. Para el cierre de junio, se cuenta con 18 artículos  de docentes para iniciar la revisión y edición de contenidos. La revista Educación y Ciudad prevista para este componente es la número 35.</t>
    </r>
  </si>
  <si>
    <t>De acuerdo a informe  de avance del SIG con corte 30 de junio, se evidencia un cumplimiento de la meta en el  100% teniendo en cuenta que  el avance acumulado programado para el segundo trimestre era del 50%  y se alcanzó un 54%. El avance detallado se  evidencia en el seguimiento del plan de acción de cada uno de los subsistemas del SIG</t>
  </si>
  <si>
    <t>Fecha de Aprobación:13/08/2018</t>
  </si>
  <si>
    <t xml:space="preserve">                                            PLAN ESTRATÉGICO DE DESARROLLO INSTITUCIONAL  PEDI 2018</t>
  </si>
  <si>
    <r>
      <t xml:space="preserve">Se obtuvo un cumplimiento del 100% en el avance programado en la meta, para lo cual se desarrollaron las siguientes actividades:: 
</t>
    </r>
    <r>
      <rPr>
        <b/>
        <sz val="8"/>
        <rFont val="Arial"/>
        <family val="2"/>
      </rPr>
      <t xml:space="preserve">1. Abordaje integral de la Maternidad y la Paternidad en los contextos escolares Línea de base: </t>
    </r>
    <r>
      <rPr>
        <sz val="8"/>
        <rFont val="Arial"/>
        <family val="2"/>
      </rPr>
      <t>Se  llevó  a cabo la socialización y capacitación con el equipo de campo, encargado de la indagación y el acompañamiento en la aplicación de los instrumentos. Se  desarrollaron  cuatro jornadas de capacitación a los docentes de las IED participantes y que estarán a cargo de la aplicación con una asistencia de 59 IED, en estas sesiones  se les entregó a los representantes de cada colegio  el afiche de invitación a participar en  la aplicación, 1 por sede y jornada, así como los folletos con el instructivos de aplicación.Se elaboró un  vídeo para socializar la aplicación. Se realizó el cargue de los instrumentos cuantitativos para la aplicación en line, se generaron  los links tanto de encuesta para docentes como para estudiantes y se aplicaron  3.500 encuestas de estudiantes y 300 encuestas de  docentes y directivos docentes, así como: 2 grupos focales estudiantes 4 y 5 grado, 1 grupo focal 6 a 8 grado, 2 grupos focales de  9 a 11 grado, 2 grupos focales familias o acudientes, 2 entrevistas a estudiantes en situación de embarazo, 1 entrevista a orientadora, 1 entrevista a  directivas, 1 entrevista a  docentes y 1 observación de clase.</t>
    </r>
    <r>
      <rPr>
        <b/>
        <sz val="8"/>
        <rFont val="Arial"/>
        <family val="2"/>
      </rPr>
      <t xml:space="preserve">
2. Sistema de Monitoreo de los Estándares de Calidad en Educación inicial: </t>
    </r>
    <r>
      <rPr>
        <sz val="8"/>
        <rFont val="Arial"/>
        <family val="2"/>
      </rPr>
      <t xml:space="preserve"> En lo que respecta a la indagación cuantitativa, se ha logrado la visita y obtención de información en 123 IED y se tienen agendadas para visitar a 48 IED, lo anterior representa el 95% del total de colegios por indagar. En cuanto a la indagación cualitativa, se han abordado cuatro grupos focales: i) personal de las Cajas de Compensación, en el cual participaron 9 personas; ii) familias y cuidadores, con la conformación de 2 grupos focales y la asistencia total de 13 personas; y iii) Directivos, docentes y orientadores con 16 asistentes. Con respecto a la propuesta de institucionalización y sostenibilidad del Sistema y evaluación de calidad de la educación inicial, se obtuvo la revisión y análisis de una serie de documentos de carácter internacional, nacional y distrital, así como las rutas metodológicas que permitirán avanzar de manera sistemática hacia el logro de estos objetivos.</t>
    </r>
    <r>
      <rPr>
        <b/>
        <sz val="8"/>
        <rFont val="Arial"/>
        <family val="2"/>
      </rPr>
      <t xml:space="preserve">
3. Memoria histórica y educación para la paz - Caso Sumapaz: </t>
    </r>
    <r>
      <rPr>
        <sz val="8"/>
        <rFont val="Arial"/>
        <family val="2"/>
      </rPr>
      <t xml:space="preserve">A la fecha 30 de septiembre se cuenta con los siguientes logros:
 Avance en un 70.7% de la estructuración de los aportes pertinentes para la política;  Ejecución del diplomado “La escritura en claves de paz: apoyo a la lectura en la escuela” y acompañamiento In situ a los participantes del mismo.  Se realizó el 30 de abril la primera socialización “Los vientos del Sumapaz: susurros pedagógicos para la ciudad" que se desarrolla para la exaltación y reconocimiento del trabajo de los docentes de la localidad del Sumapaz y la presentación de las rutas del diplomado.
  Se han realizado acompañamientos in situ, uno para introducir a los participantes al diplomado y ocho para acompañar en la ruta de potenciación de experiencias pedagógicas.  Se avanza en el desarrollo de los talleres acorde a las tres rutas: -Ruta 1: Cinco sesiones del taller de escrituras creativas -Ruta 2: Cinco sesiones del taller de Potenciación de experiencias pedagógicas -Ruta 3: Cuatro sesiones de Investigación en política pública en educación para la Paz y la Ruralidad.   Se realizó una jornada pedagógica con las tres rutas del diplomado y un conversatorio con expertos y conocedores sobre educación para la ruralidad y educación para la paz en Sumapaz, aportando insumos para la investigación. Se ha asistido a nueve mesas estamentales que fueron programadas por la DILE de Sumapaz.
El equipo de trabajo ha acompañamientos in situ, talleres con la comunidad académica, padres de familia y diferentes actores que están desarrollando actividades en la localidad.
</t>
    </r>
  </si>
  <si>
    <t>El Sistema de Seguimiento a la Política Pública Educativa en los Contextos Escolares - SISPED, Fase 3,  se obtuvo un cumplimiento del 100% en el avance programado en la meta, para lo cual se desarrollaron las siguientes actividades: La consulta a fuentes primarias, a la fecha se ha completado el 100% de la aplicación de los instrumentos cuantitativos y cualitativos. En la indagación cuantitativa se aplicaron 4466 a: 561 docentes, 61 coordinadores, 2850 estudiantes y 994 acudientes en 59 colegios. Y en la indagación cualitativa se realizaron 28 entrevistas (2 directores locales, 3 rectores, 4 coordinadores, 3 orientadores, 4 docentes rurales, 3 personeros, 3 estudiantes y 6 miembros del Comité de convivencia);  29 grupos focales (12 con maestros, 14 con estudiantes y 3 con acudientes); 21 cartografías sociales; y 6 talleres guiados con estudiantes de educación inicial. En la indagación cualitativa se contó con la participación de 210 estudiantes, 107 docentes, 7 directivos docentes, 2 directivos locales y 43 acudientes. Adicionalmente, se han desarrollado los procesos de sistematización, crítica, procesamiento y análisis de la información recolectada en campo.
Se desarrollaron los ejercicios de análisis de la  información cualitativa y cuantitativa procedente de la indagación a fuentes primarias sobre las líneas estratégicas Calidad Educativa para Todos - CET y Equipo por la educación para el reencuentro, la reconciliación y la paz - EERRP y se elaboraron  documentos que dan cuenta de los resultados.
En cuanto a la indagación a fuentes secundarias se realizaron los ejercicios de análisis de la producción programática del Ministerio de Educación y de la Secretaría de Educación del Distrito sobre  las líneas CET Y EERRP, y se elaboraron documentos que dan cuenta de estos análisis, sobre la línea CET y sobre la línea EERRP.
Asimismo se realizaron los ejercicios de triangulación de los resultados de la indagación a fuentes primarias y secundarias. En este contexto se diseñó la metodología de las reuniones de consultas colegiadas y las Mesas de lectura e interpretación.</t>
  </si>
  <si>
    <t xml:space="preserve">Para esta actividad se alcanza un cumplimiento del 100% con el siguiente avance: El consumo de publicaciones durante la vigencia 2018, a través de la biblioteca digital del IDEP y de los eventos realizados por el Instituto se presentó de la siguiente manera:
- Publicaciones distribuidas en físico en eventos y otras actividades realizadas por el IDEP (8 libros) - 3567, ( Revista Educación y ciudad) 510 y (Magazín Aula Urbana ) - 6.741
- Artículos descargados en la versión digital del Magazín Aula Urbana de las diferentes ediciones publicadas por el IDEP – 9.393 descargas
- Artículos descargados en la versión digital de la revista Educación y Ciudad de las ediciones publicadas por el IDEP – 14.638 descargas
- Descargas de libros producidos por el IDEP - 2.825 descargas 
Para el componente 2, se ha previsto para la vigencia 2018, la producción de dos ediciones del Magazín Aula Urbana, las Nos. 109 (primer trimestre) y 111 (tercer trimestre).
Para la edición 111 del magazín, en este lapso finalizó el diseño y se adelantó la difusión y circulación digital de la publicación. Previamente se realizó la edición y preparación de contenidos y revisión preliminar de diseño. La edición aborda como tema las prácticas de evaluación, desarrollos del estudio durante 2018, incluye 15 experiencias de docentes, dos artículos de resultados y contextualización y uno sobre la Red RIE.  Uno final da cuenta del proyecto de incentivos docentes. Se referencia además para apoyar su circulación, la revista Educación y Ciudad No. 34. Al inicio de este mes se realizó la entrega de archivos de impresión a la Imprenta Distrital, donde se encuentran en proceso de impresión (sin fecha de entrega confirmada). Aunado a lo anterior, se han desarrollado 7 eventos INNOVAIDEP con diferentes temáticas. </t>
  </si>
  <si>
    <t>Para el tercer trimestre se obtuvo un cumplimiento del 100% en el avance programado en la meta, para lo cual se desarrollaron las siguientes actividades: el consumo de publicaciones a través de la biblioteca digital del IDEP y de los eventos realizados por el Instituto se presentó de la siguiente manera:
- Publicaciones distribuidas en físico en eventos realizados por el IDEP (8 libros) - 5.953  ( Revista Educación y ciudad) 510 y (Magazín Aula Urbana ) - 6.741
- Artículos descargados en la versión digital del Magazín Aula Urbana de las diferentes ediciones publicadas por el IDEP – 9.393 descargas
- Artículos descargados en la versión digital de la revista Educación y Ciudad de las ediciones publicadas por el IDEP – 14.638 descargas
- Descargas de libros producidos por el IDEP - 2.825 descargas 
Del Magazín Aula Urbana No. 110 (Apuestas pedagógicas para una educación transformadora), cuya circulación se previó para el segundo trimestre, se puede señalar que se inició en el mes de junio la difusión de la publicación, en diferentes medios institucionales. Entre enero y junio se adelantó la preparación editorial de contenidos, el diseño (diagramación y producción iconográfica).
Del magazín Aula Urbana 112(a circular en el último trimestre de 2018) en este mes finalizada preparación editorial e inicia la etapa de diseño y diagramación. Este número se espera incluya aproximadamente 20 textos de docentes y un artículo de reseña o contextualización del proyecto Ser maestro; 5 artículos que dan cuenta del proyecto Sumapaz: territorio pedagógico para el reencuentro y la reconciliación, y un artículo del proyecto Sistema de monitoreo a las condiciones de calidad de la educación inicial en el marco de la atención integral y reseña de publicaciones.</t>
  </si>
  <si>
    <r>
      <rPr>
        <b/>
        <sz val="8"/>
        <rFont val="Arial"/>
        <family val="2"/>
      </rPr>
      <t>2. Estrategia para el Desarrollo personal de los maestros del Distrito: ser maestro:</t>
    </r>
    <r>
      <rPr>
        <sz val="8"/>
        <rFont val="Arial"/>
        <family val="2"/>
      </rPr>
      <t xml:space="preserve"> para el tercer trimestre se obtuvo un cumplimiento del 100% en el avance programado en la meta, para lo cual se desarrollaron las siguientes actividades: la definición de la hoja de ruta metodológica y operativa para llevar a cabo la segunda etapa de la experiencia piloto; así como en la definición de los términos y publicación, en la página web y redes sociales del IDEP, seis convocatorias para: 1) El Programa Metáforas en Movimiento, 2) la sesión inaugural, seminario: educación, bienestar y desarrollo humano: SER maestro en proceso de cambio, 3) los de talleres de conciencia y sentido: explorando el paisaje interior en la vida del maestro (grupos 1 y 2 ), 4. la primera sesión seminario educación, bienestar y desarrollo humano: Autoconciencia a través del movimiento. Método Feldenkrais, 5)  los talleres de conciencia y sentido: el cuerpo una memoria para la transformación, y 6) segunda sesión seminario EByD: Mindfulness es presencia atenta. Asimismo se diseñaron las piezas gráficas y los formularios de inscripción de cada actividad; se realizó el respectivo seguimiento a la inscripción y participación de los docentes. A la fecha se cuenta con 492 personas registradas y con la participación de aproximadamente 250 maestros. 
</t>
    </r>
    <r>
      <rPr>
        <b/>
        <sz val="8"/>
        <rFont val="Arial"/>
        <family val="2"/>
      </rPr>
      <t>3. Investigación e innovación: Un marco de referencia para el Premio a la Investigación e Innovación Educativa, p</t>
    </r>
    <r>
      <rPr>
        <sz val="8"/>
        <rFont val="Arial"/>
        <family val="2"/>
      </rPr>
      <t xml:space="preserve">ara el tercer trimestre se obtuvo un cumplimiento del 100% en el avance programado en la meta, para lo cual se desarrollaron las siguientes actividades: Se elaboró el documento con el Meta-análisis en torno a los conceptos de investigación, innovación y experiencia pedagógica demostrativa, basado en la producción del IDEP, la Secretaria de Educación del Distrito  y algunos autores contemporáneos.Se proyectó propuesta de definición de cada una de las categorías del Premio, así como de los criterios de evaluación de las propuestas y los instrumentos para cada una de las fases del proceso de evaluación, las cuales fueron discutidas con el equipo de la Dirección de Formación de Docentes de la SED y validadas para su uso en la XII versión del Premio con el equipo técnico del IDEP, la SED y expertos externos. Para el proceso de inscripción de propuestas a la XII versión del Premio se recibió y aprobó propuesta de COLFUTURO para el uso de su plataforma. La cual fue ajustada, se realizaron pruebas de uso y se puso en producción para la inscripción de los docentes. Se realizó inscripción y desarrollo de  los Talleres de “Escritura de textos académicos” en los niveles inicial, Intermedio y avanzado con la participación final de 75 docentes. Se proyectó propuesta de definición de cada una de las categorías del Premio, así como de los criterios de evaluación de las propuestas y los instrumentos para cada una de las fases del proceso de evaluación, las cuales fueron discutidas con el equipo de la Dirección de Formación de Docentes de la SED y validadas para su uso en la XII versión del premio.
</t>
    </r>
    <r>
      <rPr>
        <b/>
        <sz val="8"/>
        <rFont val="Arial"/>
        <family val="2"/>
      </rPr>
      <t>4. Estudio sobre la  operacionalización del programa de pensamiento crítico en el Centro de innovación Casa Campín:  p</t>
    </r>
    <r>
      <rPr>
        <sz val="8"/>
        <rFont val="Arial"/>
        <family val="2"/>
      </rPr>
      <t>ara el tercer trimestre se obtuvo un cumplimiento del 100% en el avance programado en la meta, para lo cual se desarrollaron las siguientes actividades: Se realizó un análisis documental de los lineamientos de Política de la Secretaria de Educación del Distrito, Plan Sectorial de Educación , el documento del Sistema Distrital de Innovación y los avances sobre la propuesta de transformación del Centro de Documentación. Adicionalmente, se avanzó en los lineamientos generales de la propuesta de un modelo de gestión del conocimiento pedagógico en el Centro de Innovación.</t>
    </r>
  </si>
  <si>
    <t>Para el tercer trimestre se obtuvo un cumplimiento del 100% en el avance programado en la meta, para lo cual se desarrollaron las siguientes actividades: Se continuó con las jornadas de cualificación para los docentes que participan en el programa de Pensamiento Crítico  a través de sesiones generales y específicas con los siguientes temas : "Escritura de textos académicos", "Escritura y presentación  de artículos para revistas indexadas" y "Normas APA  para escritura de artículos académicos". Adicionalmente, el aula virtual presenta ingreso y uso constante por los docentes que buscan acceder a los temas impartidos en las sesiones y debatir los temas allí propuestos. - Se creó la red académica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  -Gestión para la inscripción y asistencia a las  nueve aulas itinerantes que se realizan en diferentes instituciones educativas distritales con los docentes participantes en el programa, propiciando la construcción de comunidades de saber y práctica pedagógica. -Actualización  de la información de las experiencias pedagógicas que se encuentran en la base de datos de la herramienta HEGEO.-Se realizaron tres jornadas de movilización académica en la que los docentes pertenecientes al programa visitaron y conocieron las experiencias pedagógicas desarrolladas en los colegios I.E.D. Técnico Industrial De Tocancipá, I.E.D. Puente Amarillo Francisco Torres León de  Restrepo -  Meta y Escuela Rural Mortiñal de Fómeque, Cundinamarca. - Como resultado de la actividad realizada a través del Aula Virtual con el tema “Paradigmas del Sistema Educativo” obtuvimos reflexiones elaboradas por los docentes las cuales se han divulgado en el espacio denominado “Reflexiones Maestras”.</t>
  </si>
  <si>
    <t xml:space="preserve"> En la meta 419 "Sostener en el 100% la implementación del Sistema Integrado de Gestión":  presenta un avance del 82% con corte septiembre 30/2018, el anterior resultado se evidencia en el avance de cada uno de los planes de acción de los 7 subsistemas del SIG consolidado en el plan de acción SIG. </t>
  </si>
  <si>
    <t xml:space="preserve">Avanzar en  1 Diseño del Sistema de seguimiento a la política educativa distrital en los contextos escolares.  </t>
  </si>
  <si>
    <t>Porcentaje de avance del diseño</t>
  </si>
  <si>
    <t>A 31 de diciembre de 2017, el IDEP reporta la ejecución del 0,90 de avance en el diseño de la Sistema de seguimiento a la política educativa distrital en los contextos escolares, presentando un avance del 100% frente a lo programado en el plan de desarrollo. Este avance corresponde al establecimiento de elementos conceptuales y metodológicos que viabilizan la conformación del sistema de seguimiento a la política educativa distrital en los contextos escolares.</t>
  </si>
  <si>
    <t>Avanzar en 1 diseño de la Estrategia de cualificación, investigación e innovación docente: comunidades de saber y de práctica pedagógica</t>
  </si>
  <si>
    <t>A 31 de diciembre de 2017, el IDEP reporta la ejecución del 0,90 de avance en el diseño de la Estrategia de cualificación, investigación e innovación docente: comunidades de saber y de práctica pedagógica , presentando un avance del 100% frente a lo programado en el plan de desarrollo. Este avance corresponde al establecimiento de elementos conceptuales y metodológicos que viabilizan la conformación de comunidades de saber y de práctica pedagógica.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</si>
</sst>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5" x14ac:knownFonts="1">
    <font>
      <sz val="11"/>
      <color theme="1"/>
      <name val="Calibri"/>
      <family val="2"/>
      <scheme val="minor"/>
    </font>
    <font>
      <sz val="11"/>
      <color theme="1"/>
      <name val="Calibri"/>
      <family val="2"/>
      <scheme val="minor"/>
    </font>
    <font>
      <b/>
      <sz val="12"/>
      <color theme="1"/>
      <name val="Arial"/>
      <family val="2"/>
    </font>
    <font>
      <sz val="10"/>
      <color theme="0"/>
      <name val="Arial"/>
      <family val="2"/>
    </font>
    <font>
      <b/>
      <sz val="8"/>
      <color theme="1"/>
      <name val="Arial"/>
      <family val="2"/>
    </font>
    <font>
      <sz val="8"/>
      <color indexed="8"/>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u/>
      <sz val="10"/>
      <name val="Arial"/>
      <family val="2"/>
    </font>
    <font>
      <b/>
      <sz val="10"/>
      <name val="Arial"/>
      <family val="2"/>
    </font>
    <font>
      <b/>
      <sz val="10"/>
      <color theme="0"/>
      <name val="Arial"/>
      <family val="2"/>
    </font>
    <font>
      <b/>
      <sz val="8"/>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06">
    <xf numFmtId="0" fontId="0" fillId="0" borderId="0"/>
    <xf numFmtId="9" fontId="1" fillId="0" borderId="0" applyFont="0" applyFill="0" applyBorder="0" applyAlignment="0" applyProtection="0"/>
    <xf numFmtId="0" fontId="9" fillId="0" borderId="0"/>
    <xf numFmtId="165"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5" fillId="3" borderId="1" xfId="0" applyFont="1" applyFill="1" applyBorder="1" applyAlignment="1" applyProtection="1">
      <alignment horizontal="justify" vertical="center" wrapText="1"/>
    </xf>
    <xf numFmtId="0" fontId="6" fillId="3" borderId="1" xfId="0" applyFont="1" applyFill="1" applyBorder="1" applyAlignment="1">
      <alignment horizontal="center" vertical="center"/>
    </xf>
    <xf numFmtId="164" fontId="6" fillId="3" borderId="1" xfId="0" applyNumberFormat="1" applyFont="1" applyFill="1" applyBorder="1" applyAlignment="1">
      <alignment horizontal="right" vertical="center"/>
    </xf>
    <xf numFmtId="0" fontId="7" fillId="3" borderId="1" xfId="0" applyFont="1" applyFill="1" applyBorder="1" applyAlignment="1">
      <alignment vertical="center" wrapText="1"/>
    </xf>
    <xf numFmtId="0" fontId="6" fillId="3" borderId="1" xfId="0" applyFont="1" applyFill="1" applyBorder="1" applyAlignment="1" applyProtection="1">
      <alignment horizontal="justify" vertical="center" wrapText="1"/>
    </xf>
    <xf numFmtId="0" fontId="6" fillId="3" borderId="1" xfId="0" applyFont="1" applyFill="1" applyBorder="1" applyAlignment="1">
      <alignment vertical="center" wrapText="1"/>
    </xf>
    <xf numFmtId="0" fontId="6" fillId="0" borderId="1" xfId="0" applyFont="1" applyBorder="1" applyAlignment="1">
      <alignment vertical="center"/>
    </xf>
    <xf numFmtId="0" fontId="6" fillId="4" borderId="1" xfId="0" applyFont="1" applyFill="1" applyBorder="1" applyAlignment="1">
      <alignment vertical="center"/>
    </xf>
    <xf numFmtId="0" fontId="6" fillId="3" borderId="1" xfId="0" applyFont="1" applyFill="1" applyBorder="1" applyAlignment="1" applyProtection="1">
      <alignment horizontal="left" vertical="center" wrapText="1"/>
    </xf>
    <xf numFmtId="0" fontId="3" fillId="0" borderId="1" xfId="0" applyFont="1" applyBorder="1" applyAlignment="1">
      <alignment vertical="center"/>
    </xf>
    <xf numFmtId="0" fontId="7" fillId="3" borderId="1" xfId="0" applyFont="1" applyFill="1" applyBorder="1" applyAlignment="1">
      <alignment horizontal="justify" vertical="center" wrapText="1"/>
    </xf>
    <xf numFmtId="0" fontId="6" fillId="3" borderId="1" xfId="0" applyFont="1" applyFill="1" applyBorder="1" applyAlignment="1">
      <alignment vertical="center"/>
    </xf>
    <xf numFmtId="0" fontId="4" fillId="0" borderId="1" xfId="0" applyFont="1" applyBorder="1" applyAlignment="1">
      <alignment vertical="center"/>
    </xf>
    <xf numFmtId="0" fontId="6" fillId="3" borderId="1" xfId="0" applyFont="1" applyFill="1" applyBorder="1" applyAlignment="1">
      <alignment horizontal="justify" vertical="center" wrapText="1"/>
    </xf>
    <xf numFmtId="0" fontId="6" fillId="0" borderId="1" xfId="0" applyFont="1" applyBorder="1" applyAlignment="1">
      <alignment horizontal="right" vertical="center"/>
    </xf>
    <xf numFmtId="0" fontId="16" fillId="0" borderId="1" xfId="0" applyFont="1" applyBorder="1" applyAlignment="1">
      <alignment vertical="center"/>
    </xf>
    <xf numFmtId="164" fontId="4" fillId="2"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0" fontId="16" fillId="5" borderId="1" xfId="0" applyFont="1" applyFill="1" applyBorder="1" applyAlignment="1">
      <alignment vertical="center" wrapText="1"/>
    </xf>
    <xf numFmtId="164"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9" fontId="7" fillId="3" borderId="1" xfId="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7" fillId="6" borderId="1" xfId="0" applyFont="1" applyFill="1" applyBorder="1" applyAlignment="1">
      <alignment horizontal="center" vertical="center" wrapText="1"/>
    </xf>
    <xf numFmtId="164" fontId="6" fillId="6" borderId="1" xfId="0" applyNumberFormat="1" applyFont="1" applyFill="1" applyBorder="1" applyAlignment="1">
      <alignment horizontal="right" vertical="center"/>
    </xf>
    <xf numFmtId="0" fontId="6" fillId="0" borderId="1" xfId="0" applyFont="1" applyBorder="1" applyAlignment="1">
      <alignment horizontal="center" vertical="center"/>
    </xf>
    <xf numFmtId="2"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6" fillId="6"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164" fontId="6" fillId="3" borderId="1" xfId="0" applyNumberFormat="1" applyFont="1" applyFill="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vertical="center"/>
    </xf>
    <xf numFmtId="0" fontId="16" fillId="0" borderId="4" xfId="0" applyFont="1" applyBorder="1" applyAlignment="1">
      <alignment vertical="center"/>
    </xf>
    <xf numFmtId="0" fontId="6" fillId="3" borderId="4" xfId="0" applyFont="1" applyFill="1" applyBorder="1" applyAlignment="1">
      <alignment vertical="center"/>
    </xf>
    <xf numFmtId="0" fontId="4" fillId="0" borderId="4" xfId="0" applyFont="1" applyBorder="1" applyAlignment="1">
      <alignment vertical="center"/>
    </xf>
    <xf numFmtId="0" fontId="2" fillId="3" borderId="0" xfId="0" applyFont="1" applyFill="1" applyBorder="1" applyAlignment="1">
      <alignment vertical="center"/>
    </xf>
    <xf numFmtId="0" fontId="6" fillId="3" borderId="0" xfId="0" applyFont="1" applyFill="1" applyBorder="1" applyAlignment="1">
      <alignment vertical="center"/>
    </xf>
    <xf numFmtId="0" fontId="16" fillId="3" borderId="0" xfId="0" applyFont="1" applyFill="1" applyBorder="1" applyAlignment="1">
      <alignment vertical="center"/>
    </xf>
    <xf numFmtId="0" fontId="4" fillId="3" borderId="0" xfId="0" applyFont="1" applyFill="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3" borderId="3" xfId="0" applyFont="1" applyFill="1" applyBorder="1" applyAlignment="1">
      <alignment vertical="center"/>
    </xf>
    <xf numFmtId="0" fontId="6" fillId="3" borderId="3" xfId="0" applyFont="1" applyFill="1" applyBorder="1" applyAlignment="1">
      <alignment horizontal="center" vertical="center"/>
    </xf>
    <xf numFmtId="0" fontId="6" fillId="0" borderId="3" xfId="0" applyFont="1" applyBorder="1" applyAlignment="1">
      <alignment horizontal="right" vertical="center"/>
    </xf>
    <xf numFmtId="0" fontId="6" fillId="0" borderId="7" xfId="0" applyFont="1" applyBorder="1" applyAlignment="1">
      <alignment vertical="center"/>
    </xf>
    <xf numFmtId="0" fontId="6" fillId="0" borderId="9" xfId="0" applyFont="1" applyBorder="1" applyAlignment="1">
      <alignment vertical="center"/>
    </xf>
    <xf numFmtId="0" fontId="13" fillId="3" borderId="0" xfId="0" applyFont="1" applyFill="1" applyBorder="1" applyAlignment="1" applyProtection="1">
      <alignment horizontal="left" vertical="center"/>
      <protection locked="0"/>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xf>
    <xf numFmtId="0" fontId="4" fillId="8"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2" borderId="10" xfId="0" applyFont="1" applyFill="1" applyBorder="1" applyAlignment="1">
      <alignment vertical="center" wrapText="1"/>
    </xf>
    <xf numFmtId="0" fontId="4" fillId="2" borderId="10" xfId="0"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2" fontId="7" fillId="3" borderId="1" xfId="1" applyNumberFormat="1" applyFont="1" applyFill="1" applyBorder="1" applyAlignment="1">
      <alignment horizontal="center" vertical="center" wrapText="1"/>
    </xf>
    <xf numFmtId="0" fontId="9" fillId="3" borderId="1" xfId="0" applyFont="1" applyFill="1" applyBorder="1" applyAlignment="1">
      <alignment vertical="center" wrapText="1"/>
    </xf>
    <xf numFmtId="0" fontId="3" fillId="3" borderId="0" xfId="0" applyFont="1" applyFill="1" applyBorder="1" applyAlignment="1">
      <alignment vertical="center"/>
    </xf>
    <xf numFmtId="0" fontId="3" fillId="0" borderId="3" xfId="0" applyFont="1" applyBorder="1" applyAlignment="1">
      <alignment vertical="center"/>
    </xf>
    <xf numFmtId="0" fontId="7"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xf>
    <xf numFmtId="0" fontId="16" fillId="3" borderId="1" xfId="0" applyFont="1" applyFill="1" applyBorder="1" applyAlignment="1" applyProtection="1">
      <alignment horizontal="justify" vertical="center" wrapText="1"/>
    </xf>
    <xf numFmtId="0" fontId="16" fillId="3" borderId="1" xfId="0" applyFont="1" applyFill="1" applyBorder="1" applyAlignment="1" applyProtection="1">
      <alignment horizontal="left" vertical="center" wrapText="1"/>
    </xf>
    <xf numFmtId="0" fontId="4" fillId="2" borderId="1" xfId="0" applyFont="1" applyFill="1" applyBorder="1" applyAlignment="1">
      <alignment vertical="center"/>
    </xf>
    <xf numFmtId="0" fontId="23"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vertical="center"/>
    </xf>
    <xf numFmtId="0" fontId="16" fillId="2" borderId="1" xfId="0" applyFont="1" applyFill="1" applyBorder="1" applyAlignment="1">
      <alignment vertical="center"/>
    </xf>
    <xf numFmtId="0" fontId="3" fillId="4" borderId="1" xfId="0" applyFont="1" applyFill="1" applyBorder="1" applyAlignment="1">
      <alignment vertical="center"/>
    </xf>
    <xf numFmtId="0" fontId="16" fillId="4" borderId="1" xfId="0" applyFont="1" applyFill="1" applyBorder="1" applyAlignment="1">
      <alignment vertical="center"/>
    </xf>
    <xf numFmtId="0" fontId="4" fillId="8" borderId="1" xfId="0" applyFont="1" applyFill="1" applyBorder="1" applyAlignment="1">
      <alignment horizontal="center" vertical="center" wrapText="1"/>
    </xf>
    <xf numFmtId="9" fontId="6" fillId="3" borderId="1" xfId="1" applyFont="1" applyFill="1" applyBorder="1" applyAlignment="1">
      <alignment horizontal="center" vertical="center" wrapText="1"/>
    </xf>
    <xf numFmtId="9" fontId="16" fillId="3" borderId="1" xfId="0" applyNumberFormat="1" applyFont="1" applyFill="1" applyBorder="1" applyAlignment="1">
      <alignment horizontal="left" vertical="top"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9" fontId="6" fillId="6" borderId="1" xfId="1" applyFont="1" applyFill="1" applyBorder="1" applyAlignment="1">
      <alignment horizontal="center" vertical="center" wrapText="1"/>
    </xf>
    <xf numFmtId="9" fontId="8" fillId="3" borderId="1" xfId="1" applyNumberFormat="1" applyFont="1" applyFill="1" applyBorder="1" applyAlignment="1">
      <alignment horizontal="center" vertical="center" wrapText="1"/>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164" fontId="6" fillId="3"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2" fillId="0" borderId="1" xfId="0" applyFont="1" applyBorder="1" applyAlignment="1">
      <alignment vertical="center"/>
    </xf>
    <xf numFmtId="0" fontId="14" fillId="0" borderId="1" xfId="0" applyFont="1" applyBorder="1" applyAlignment="1">
      <alignment horizontal="left" vertical="center"/>
    </xf>
    <xf numFmtId="0" fontId="15" fillId="0" borderId="1" xfId="0" applyFont="1" applyBorder="1" applyAlignment="1">
      <alignment vertical="center" wrapText="1"/>
    </xf>
    <xf numFmtId="0" fontId="4"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4" fillId="3" borderId="1" xfId="0" applyNumberFormat="1" applyFont="1" applyFill="1" applyBorder="1" applyAlignment="1">
      <alignment horizontal="center" vertical="center" wrapText="1"/>
    </xf>
    <xf numFmtId="9" fontId="6" fillId="6" borderId="1" xfId="1" applyFont="1" applyFill="1" applyBorder="1" applyAlignment="1">
      <alignment horizontal="center" vertical="center"/>
    </xf>
    <xf numFmtId="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 xfId="0" applyFont="1" applyFill="1" applyBorder="1" applyAlignment="1">
      <alignment horizontal="center" vertical="center"/>
    </xf>
  </cellXfs>
  <cellStyles count="10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504825</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3"/>
  <sheetViews>
    <sheetView tabSelected="1" topLeftCell="AU19" workbookViewId="0">
      <selection activeCell="AZ40" sqref="AZ40"/>
    </sheetView>
  </sheetViews>
  <sheetFormatPr baseColWidth="10" defaultColWidth="10.85546875" defaultRowHeight="12.75" x14ac:dyDescent="0.25"/>
  <cols>
    <col min="1" max="1" width="18" style="7" customWidth="1"/>
    <col min="2" max="2" width="13.85546875" style="7" customWidth="1"/>
    <col min="3" max="3" width="13" style="7" customWidth="1"/>
    <col min="4" max="4" width="5.85546875" style="7" customWidth="1"/>
    <col min="5" max="5" width="9.7109375" style="7" customWidth="1"/>
    <col min="6" max="6" width="9.42578125" style="7" customWidth="1"/>
    <col min="7" max="7" width="10.42578125" style="27" customWidth="1"/>
    <col min="8" max="8" width="15.7109375" style="27" customWidth="1"/>
    <col min="9" max="9" width="8.28515625" style="7" customWidth="1"/>
    <col min="10" max="10" width="10.85546875" style="7" customWidth="1"/>
    <col min="11" max="11" width="17" style="12" customWidth="1"/>
    <col min="12" max="12" width="10.140625" style="7" hidden="1" customWidth="1"/>
    <col min="13" max="15" width="9.42578125" style="7" hidden="1" customWidth="1"/>
    <col min="16" max="20" width="9.42578125" style="7" customWidth="1"/>
    <col min="21" max="21" width="16.85546875" style="7" customWidth="1"/>
    <col min="22" max="26" width="9.42578125" style="7" hidden="1" customWidth="1"/>
    <col min="27" max="27" width="14.85546875" style="7" hidden="1" customWidth="1"/>
    <col min="28" max="32" width="9.42578125" style="7" hidden="1" customWidth="1"/>
    <col min="33" max="33" width="16" style="7" hidden="1" customWidth="1"/>
    <col min="34" max="35" width="9.42578125" style="7" customWidth="1"/>
    <col min="36" max="36" width="17.140625" style="7" customWidth="1"/>
    <col min="37" max="37" width="17" style="27" hidden="1" customWidth="1"/>
    <col min="38" max="38" width="12" style="27" hidden="1" customWidth="1"/>
    <col min="39" max="39" width="17.42578125" style="27" hidden="1" customWidth="1"/>
    <col min="40" max="40" width="22" style="27" hidden="1" customWidth="1"/>
    <col min="41" max="41" width="17.28515625" style="2" bestFit="1" customWidth="1"/>
    <col min="42" max="42" width="21" style="2" customWidth="1"/>
    <col min="43" max="43" width="17.28515625" style="27" hidden="1" customWidth="1"/>
    <col min="44" max="44" width="14.140625" style="27" hidden="1" customWidth="1"/>
    <col min="45" max="45" width="17" style="27" hidden="1" customWidth="1"/>
    <col min="46" max="46" width="13.28515625" style="27" hidden="1" customWidth="1"/>
    <col min="47" max="47" width="18.42578125" style="15" bestFit="1" customWidth="1"/>
    <col min="48" max="48" width="21.28515625" style="15" customWidth="1"/>
    <col min="49" max="49" width="40.7109375" style="7" customWidth="1"/>
    <col min="50" max="50" width="56.140625" style="10" customWidth="1"/>
    <col min="51" max="51" width="38.42578125" style="7" customWidth="1"/>
    <col min="52" max="52" width="30.42578125" style="40" customWidth="1"/>
    <col min="53" max="54" width="80.140625" style="46" customWidth="1"/>
    <col min="55" max="55" width="10.85546875" style="41"/>
    <col min="56" max="16384" width="10.85546875" style="7"/>
  </cols>
  <sheetData>
    <row r="1" spans="1:55" ht="15.75" x14ac:dyDescent="0.25">
      <c r="A1" s="110"/>
      <c r="B1" s="110"/>
      <c r="C1" s="114" t="s">
        <v>110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1" t="s">
        <v>24</v>
      </c>
      <c r="BA1" s="45"/>
      <c r="BB1" s="45"/>
    </row>
    <row r="2" spans="1:55" ht="15.75" x14ac:dyDescent="0.25">
      <c r="A2" s="110"/>
      <c r="B2" s="110"/>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1"/>
      <c r="BA2" s="45"/>
      <c r="BB2" s="45"/>
    </row>
    <row r="3" spans="1:55" ht="15" customHeight="1" x14ac:dyDescent="0.25">
      <c r="A3" s="110"/>
      <c r="B3" s="110"/>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2" t="s">
        <v>52</v>
      </c>
    </row>
    <row r="4" spans="1:55" ht="15" customHeight="1" x14ac:dyDescent="0.25">
      <c r="A4" s="110"/>
      <c r="B4" s="110"/>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2"/>
    </row>
    <row r="5" spans="1:55" ht="15" customHeight="1" x14ac:dyDescent="0.25">
      <c r="A5" s="110"/>
      <c r="B5" s="110"/>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2" t="s">
        <v>109</v>
      </c>
    </row>
    <row r="6" spans="1:55" ht="5.25" customHeight="1" x14ac:dyDescent="0.25">
      <c r="A6" s="110"/>
      <c r="B6" s="110"/>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2"/>
    </row>
    <row r="7" spans="1:55" ht="15" hidden="1" customHeight="1" x14ac:dyDescent="0.25">
      <c r="A7" s="110"/>
      <c r="B7" s="110"/>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3" t="s">
        <v>0</v>
      </c>
    </row>
    <row r="8" spans="1:55" ht="15" hidden="1" customHeight="1" x14ac:dyDescent="0.25">
      <c r="A8" s="110"/>
      <c r="B8" s="110"/>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3"/>
    </row>
    <row r="9" spans="1:55" ht="30" customHeight="1" x14ac:dyDescent="0.25">
      <c r="A9" s="115" t="s">
        <v>34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row>
    <row r="10" spans="1:55" ht="20.100000000000001" customHeight="1" x14ac:dyDescent="0.25">
      <c r="A10" s="115" t="s">
        <v>35</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row>
    <row r="11" spans="1:55" ht="32.1" customHeight="1" x14ac:dyDescent="0.25">
      <c r="A11" s="109" t="s">
        <v>41</v>
      </c>
      <c r="B11" s="109" t="s">
        <v>49</v>
      </c>
      <c r="C11" s="109" t="s">
        <v>50</v>
      </c>
      <c r="D11" s="116" t="s">
        <v>1</v>
      </c>
      <c r="E11" s="109" t="s">
        <v>48</v>
      </c>
      <c r="F11" s="109" t="s">
        <v>93</v>
      </c>
      <c r="G11" s="109" t="s">
        <v>2</v>
      </c>
      <c r="H11" s="109"/>
      <c r="I11" s="109"/>
      <c r="J11" s="109"/>
      <c r="K11" s="109"/>
      <c r="L11" s="89" t="s">
        <v>57</v>
      </c>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108" t="s">
        <v>82</v>
      </c>
      <c r="AL11" s="108"/>
      <c r="AM11" s="108"/>
      <c r="AN11" s="108"/>
      <c r="AO11" s="108"/>
      <c r="AP11" s="108"/>
      <c r="AQ11" s="108"/>
      <c r="AR11" s="108"/>
      <c r="AS11" s="108"/>
      <c r="AT11" s="108"/>
      <c r="AU11" s="108"/>
      <c r="AV11" s="108"/>
      <c r="AW11" s="126" t="s">
        <v>73</v>
      </c>
      <c r="AX11" s="126"/>
      <c r="AY11" s="126"/>
      <c r="AZ11" s="126"/>
    </row>
    <row r="12" spans="1:55" ht="29.25" customHeight="1" x14ac:dyDescent="0.25">
      <c r="A12" s="109"/>
      <c r="B12" s="109"/>
      <c r="C12" s="109"/>
      <c r="D12" s="116"/>
      <c r="E12" s="109"/>
      <c r="F12" s="109"/>
      <c r="G12" s="109" t="s">
        <v>90</v>
      </c>
      <c r="H12" s="109" t="s">
        <v>88</v>
      </c>
      <c r="I12" s="109" t="s">
        <v>89</v>
      </c>
      <c r="J12" s="109" t="s">
        <v>91</v>
      </c>
      <c r="K12" s="109" t="s">
        <v>92</v>
      </c>
      <c r="L12" s="89" t="s">
        <v>94</v>
      </c>
      <c r="M12" s="89"/>
      <c r="N12" s="89" t="s">
        <v>95</v>
      </c>
      <c r="O12" s="89"/>
      <c r="P12" s="89" t="s">
        <v>96</v>
      </c>
      <c r="Q12" s="89"/>
      <c r="R12" s="89"/>
      <c r="S12" s="89"/>
      <c r="T12" s="89"/>
      <c r="U12" s="89"/>
      <c r="V12" s="89" t="s">
        <v>98</v>
      </c>
      <c r="W12" s="89"/>
      <c r="X12" s="89"/>
      <c r="Y12" s="89"/>
      <c r="Z12" s="89"/>
      <c r="AA12" s="89"/>
      <c r="AB12" s="89" t="s">
        <v>99</v>
      </c>
      <c r="AC12" s="89"/>
      <c r="AD12" s="89"/>
      <c r="AE12" s="89"/>
      <c r="AF12" s="89"/>
      <c r="AG12" s="89"/>
      <c r="AH12" s="89" t="s">
        <v>97</v>
      </c>
      <c r="AI12" s="89"/>
      <c r="AJ12" s="89"/>
      <c r="AK12" s="108" t="s">
        <v>3</v>
      </c>
      <c r="AL12" s="108"/>
      <c r="AM12" s="108" t="s">
        <v>4</v>
      </c>
      <c r="AN12" s="108"/>
      <c r="AO12" s="108" t="s">
        <v>101</v>
      </c>
      <c r="AP12" s="108"/>
      <c r="AQ12" s="108" t="s">
        <v>98</v>
      </c>
      <c r="AR12" s="108"/>
      <c r="AS12" s="108" t="s">
        <v>99</v>
      </c>
      <c r="AT12" s="108"/>
      <c r="AU12" s="108" t="s">
        <v>97</v>
      </c>
      <c r="AV12" s="108"/>
      <c r="AW12" s="109" t="s">
        <v>74</v>
      </c>
      <c r="AX12" s="109" t="s">
        <v>75</v>
      </c>
      <c r="AY12" s="109" t="s">
        <v>76</v>
      </c>
      <c r="AZ12" s="109" t="s">
        <v>77</v>
      </c>
    </row>
    <row r="13" spans="1:55" ht="24" customHeight="1" x14ac:dyDescent="0.25">
      <c r="A13" s="109"/>
      <c r="B13" s="109"/>
      <c r="C13" s="109"/>
      <c r="D13" s="116"/>
      <c r="E13" s="109"/>
      <c r="F13" s="109"/>
      <c r="G13" s="109"/>
      <c r="H13" s="109"/>
      <c r="I13" s="109"/>
      <c r="J13" s="109"/>
      <c r="K13" s="109"/>
      <c r="L13" s="89" t="s">
        <v>51</v>
      </c>
      <c r="M13" s="89" t="s">
        <v>47</v>
      </c>
      <c r="N13" s="89" t="s">
        <v>51</v>
      </c>
      <c r="O13" s="89" t="s">
        <v>47</v>
      </c>
      <c r="P13" s="89" t="s">
        <v>51</v>
      </c>
      <c r="Q13" s="89" t="s">
        <v>47</v>
      </c>
      <c r="R13" s="89"/>
      <c r="S13" s="89"/>
      <c r="T13" s="89"/>
      <c r="U13" s="89"/>
      <c r="V13" s="89" t="s">
        <v>51</v>
      </c>
      <c r="W13" s="89" t="s">
        <v>47</v>
      </c>
      <c r="X13" s="89"/>
      <c r="Y13" s="89"/>
      <c r="Z13" s="89"/>
      <c r="AA13" s="89"/>
      <c r="AB13" s="89" t="s">
        <v>51</v>
      </c>
      <c r="AC13" s="89" t="s">
        <v>47</v>
      </c>
      <c r="AD13" s="89"/>
      <c r="AE13" s="89"/>
      <c r="AF13" s="89"/>
      <c r="AG13" s="89"/>
      <c r="AH13" s="89" t="s">
        <v>51</v>
      </c>
      <c r="AI13" s="89" t="s">
        <v>47</v>
      </c>
      <c r="AJ13" s="89" t="s">
        <v>87</v>
      </c>
      <c r="AK13" s="108" t="s">
        <v>72</v>
      </c>
      <c r="AL13" s="108" t="s">
        <v>71</v>
      </c>
      <c r="AM13" s="108" t="s">
        <v>72</v>
      </c>
      <c r="AN13" s="108" t="s">
        <v>71</v>
      </c>
      <c r="AO13" s="108" t="s">
        <v>72</v>
      </c>
      <c r="AP13" s="108" t="s">
        <v>71</v>
      </c>
      <c r="AQ13" s="108" t="s">
        <v>72</v>
      </c>
      <c r="AR13" s="108" t="s">
        <v>71</v>
      </c>
      <c r="AS13" s="108" t="s">
        <v>72</v>
      </c>
      <c r="AT13" s="108" t="s">
        <v>71</v>
      </c>
      <c r="AU13" s="108" t="s">
        <v>72</v>
      </c>
      <c r="AV13" s="108" t="s">
        <v>71</v>
      </c>
      <c r="AW13" s="109"/>
      <c r="AX13" s="109"/>
      <c r="AY13" s="109"/>
      <c r="AZ13" s="109"/>
    </row>
    <row r="14" spans="1:55" ht="51.75" customHeight="1" x14ac:dyDescent="0.25">
      <c r="A14" s="109"/>
      <c r="B14" s="109"/>
      <c r="C14" s="109"/>
      <c r="D14" s="116"/>
      <c r="E14" s="109"/>
      <c r="F14" s="109"/>
      <c r="G14" s="109"/>
      <c r="H14" s="109"/>
      <c r="I14" s="109"/>
      <c r="J14" s="109"/>
      <c r="K14" s="109"/>
      <c r="L14" s="89"/>
      <c r="M14" s="89"/>
      <c r="N14" s="89"/>
      <c r="O14" s="89"/>
      <c r="P14" s="89"/>
      <c r="Q14" s="61" t="s">
        <v>78</v>
      </c>
      <c r="R14" s="61" t="s">
        <v>79</v>
      </c>
      <c r="S14" s="61" t="s">
        <v>80</v>
      </c>
      <c r="T14" s="61" t="s">
        <v>81</v>
      </c>
      <c r="U14" s="61" t="s">
        <v>100</v>
      </c>
      <c r="V14" s="89"/>
      <c r="W14" s="61" t="s">
        <v>78</v>
      </c>
      <c r="X14" s="61" t="s">
        <v>79</v>
      </c>
      <c r="Y14" s="61" t="s">
        <v>80</v>
      </c>
      <c r="Z14" s="61" t="s">
        <v>81</v>
      </c>
      <c r="AA14" s="61" t="s">
        <v>100</v>
      </c>
      <c r="AB14" s="89"/>
      <c r="AC14" s="61" t="s">
        <v>78</v>
      </c>
      <c r="AD14" s="61" t="s">
        <v>79</v>
      </c>
      <c r="AE14" s="61" t="s">
        <v>80</v>
      </c>
      <c r="AF14" s="61" t="s">
        <v>81</v>
      </c>
      <c r="AG14" s="61" t="s">
        <v>100</v>
      </c>
      <c r="AH14" s="89"/>
      <c r="AI14" s="89"/>
      <c r="AJ14" s="89"/>
      <c r="AK14" s="108"/>
      <c r="AL14" s="108"/>
      <c r="AM14" s="108"/>
      <c r="AN14" s="108"/>
      <c r="AO14" s="108"/>
      <c r="AP14" s="108"/>
      <c r="AQ14" s="108"/>
      <c r="AR14" s="108"/>
      <c r="AS14" s="108"/>
      <c r="AT14" s="108"/>
      <c r="AU14" s="108"/>
      <c r="AV14" s="108"/>
      <c r="AW14" s="109"/>
      <c r="AX14" s="109"/>
      <c r="AY14" s="109"/>
      <c r="AZ14" s="109"/>
    </row>
    <row r="15" spans="1:55" s="12" customFormat="1" ht="43.5" customHeight="1" x14ac:dyDescent="0.25">
      <c r="A15" s="37" t="s">
        <v>42</v>
      </c>
      <c r="B15" s="11" t="s">
        <v>8</v>
      </c>
      <c r="C15" s="1" t="s">
        <v>27</v>
      </c>
      <c r="D15" s="1" t="s">
        <v>38</v>
      </c>
      <c r="E15" s="4" t="s">
        <v>10</v>
      </c>
      <c r="F15" s="1" t="s">
        <v>5</v>
      </c>
      <c r="G15" s="9" t="s">
        <v>54</v>
      </c>
      <c r="H15" s="38" t="s">
        <v>36</v>
      </c>
      <c r="I15" s="34" t="s">
        <v>6</v>
      </c>
      <c r="J15" s="34" t="s">
        <v>7</v>
      </c>
      <c r="K15" s="35" t="s">
        <v>9</v>
      </c>
      <c r="L15" s="25">
        <v>1</v>
      </c>
      <c r="M15" s="35">
        <v>1</v>
      </c>
      <c r="N15" s="25">
        <v>1</v>
      </c>
      <c r="O15" s="35">
        <v>1</v>
      </c>
      <c r="P15" s="25">
        <v>1</v>
      </c>
      <c r="Q15" s="29">
        <v>0.2</v>
      </c>
      <c r="R15" s="35">
        <v>0.3</v>
      </c>
      <c r="S15" s="35">
        <f>0.77-0.5</f>
        <v>0.27</v>
      </c>
      <c r="T15" s="35"/>
      <c r="U15" s="28">
        <f>SUM(Q15:T15)</f>
        <v>0.77</v>
      </c>
      <c r="V15" s="25">
        <v>1</v>
      </c>
      <c r="W15" s="35"/>
      <c r="X15" s="35"/>
      <c r="Y15" s="35"/>
      <c r="Z15" s="35"/>
      <c r="AA15" s="35">
        <f>SUM(W15:Z15)</f>
        <v>0</v>
      </c>
      <c r="AB15" s="25">
        <v>1</v>
      </c>
      <c r="AC15" s="35"/>
      <c r="AD15" s="35"/>
      <c r="AE15" s="35"/>
      <c r="AF15" s="35"/>
      <c r="AG15" s="35">
        <f>SUM(AC15:AF15)</f>
        <v>0</v>
      </c>
      <c r="AH15" s="25">
        <f>L15+N15+P15+V15+AB15</f>
        <v>5</v>
      </c>
      <c r="AI15" s="28">
        <f>M15+O15+U15+AA15+AG15</f>
        <v>2.77</v>
      </c>
      <c r="AJ15" s="22">
        <f>AI15/5</f>
        <v>0.55400000000000005</v>
      </c>
      <c r="AK15" s="33">
        <v>200</v>
      </c>
      <c r="AL15" s="39"/>
      <c r="AM15" s="33">
        <v>559</v>
      </c>
      <c r="AN15" s="39">
        <v>559</v>
      </c>
      <c r="AO15" s="33">
        <v>646</v>
      </c>
      <c r="AP15" s="73">
        <v>646</v>
      </c>
      <c r="AQ15" s="33">
        <v>621</v>
      </c>
      <c r="AR15" s="39"/>
      <c r="AS15" s="33">
        <v>800</v>
      </c>
      <c r="AT15" s="39"/>
      <c r="AU15" s="26">
        <f>AK15+AM15+AO15+AQ15+AS15</f>
        <v>2826</v>
      </c>
      <c r="AV15" s="3">
        <f>AL15+AN15+AP15+AR15+AT15</f>
        <v>1205</v>
      </c>
      <c r="AW15" s="30" t="s">
        <v>65</v>
      </c>
      <c r="AX15" s="69" t="s">
        <v>104</v>
      </c>
      <c r="AY15" s="14" t="s">
        <v>112</v>
      </c>
      <c r="BA15" s="46"/>
      <c r="BB15" s="46"/>
      <c r="BC15" s="43"/>
    </row>
    <row r="16" spans="1:55" s="12" customFormat="1" ht="43.5" customHeight="1" x14ac:dyDescent="0.25">
      <c r="A16" s="37" t="s">
        <v>42</v>
      </c>
      <c r="B16" s="11" t="s">
        <v>8</v>
      </c>
      <c r="C16" s="1" t="s">
        <v>27</v>
      </c>
      <c r="D16" s="1" t="s">
        <v>38</v>
      </c>
      <c r="E16" s="4" t="s">
        <v>10</v>
      </c>
      <c r="F16" s="1" t="s">
        <v>25</v>
      </c>
      <c r="G16" s="9" t="s">
        <v>53</v>
      </c>
      <c r="H16" s="38" t="s">
        <v>36</v>
      </c>
      <c r="I16" s="34" t="s">
        <v>6</v>
      </c>
      <c r="J16" s="34" t="s">
        <v>7</v>
      </c>
      <c r="K16" s="35" t="s">
        <v>9</v>
      </c>
      <c r="L16" s="25">
        <v>4</v>
      </c>
      <c r="M16" s="35">
        <v>4</v>
      </c>
      <c r="N16" s="25">
        <v>3</v>
      </c>
      <c r="O16" s="35">
        <v>3</v>
      </c>
      <c r="P16" s="25">
        <v>3</v>
      </c>
      <c r="Q16" s="35">
        <v>0.77</v>
      </c>
      <c r="R16" s="35">
        <v>0.75</v>
      </c>
      <c r="S16" s="35">
        <f>2.23-(R16+Q16)</f>
        <v>0.71</v>
      </c>
      <c r="T16" s="35"/>
      <c r="U16" s="28">
        <f>SUM(Q16:T16)</f>
        <v>2.23</v>
      </c>
      <c r="V16" s="25">
        <v>2</v>
      </c>
      <c r="W16" s="35"/>
      <c r="X16" s="35"/>
      <c r="Y16" s="35"/>
      <c r="Z16" s="35"/>
      <c r="AA16" s="35">
        <f t="shared" ref="AA16:AA18" si="0">SUM(W16:Z16)</f>
        <v>0</v>
      </c>
      <c r="AB16" s="25">
        <v>1</v>
      </c>
      <c r="AC16" s="35"/>
      <c r="AD16" s="35"/>
      <c r="AE16" s="35"/>
      <c r="AF16" s="35"/>
      <c r="AG16" s="35">
        <f t="shared" ref="AG16:AG18" si="1">SUM(AC16:AF16)</f>
        <v>0</v>
      </c>
      <c r="AH16" s="25">
        <f>L16+N16+P16+V16+AB16</f>
        <v>13</v>
      </c>
      <c r="AI16" s="28">
        <f t="shared" ref="AI16:AI18" si="2">M16+O16+U16+AA16+AG16</f>
        <v>9.23</v>
      </c>
      <c r="AJ16" s="22">
        <f>AI16/13</f>
        <v>0.71000000000000008</v>
      </c>
      <c r="AK16" s="33">
        <v>898</v>
      </c>
      <c r="AL16" s="39"/>
      <c r="AM16" s="33">
        <v>731</v>
      </c>
      <c r="AN16" s="39">
        <v>731</v>
      </c>
      <c r="AO16" s="33">
        <v>1916</v>
      </c>
      <c r="AP16" s="73">
        <v>1916</v>
      </c>
      <c r="AQ16" s="33">
        <v>300</v>
      </c>
      <c r="AR16" s="39"/>
      <c r="AS16" s="33">
        <v>300</v>
      </c>
      <c r="AT16" s="39"/>
      <c r="AU16" s="26">
        <f t="shared" ref="AU16:AU18" si="3">AK16+AM16+AO16+AQ16+AS16</f>
        <v>4145</v>
      </c>
      <c r="AV16" s="3">
        <f t="shared" ref="AV16:AV18" si="4">AL16+AN16+AP16+AR16+AT16</f>
        <v>2647</v>
      </c>
      <c r="AW16" s="30" t="s">
        <v>66</v>
      </c>
      <c r="AX16" s="69" t="s">
        <v>105</v>
      </c>
      <c r="AY16" s="14" t="s">
        <v>111</v>
      </c>
      <c r="BA16" s="46"/>
      <c r="BB16" s="46"/>
      <c r="BC16" s="43"/>
    </row>
    <row r="17" spans="1:55" s="12" customFormat="1" ht="83.25" customHeight="1" x14ac:dyDescent="0.25">
      <c r="A17" s="76" t="s">
        <v>42</v>
      </c>
      <c r="B17" s="11" t="s">
        <v>8</v>
      </c>
      <c r="C17" s="1" t="s">
        <v>27</v>
      </c>
      <c r="D17" s="1" t="s">
        <v>38</v>
      </c>
      <c r="E17" s="4" t="s">
        <v>10</v>
      </c>
      <c r="F17" s="80" t="s">
        <v>118</v>
      </c>
      <c r="G17" s="81" t="s">
        <v>119</v>
      </c>
      <c r="H17" s="38" t="s">
        <v>36</v>
      </c>
      <c r="I17" s="74" t="s">
        <v>11</v>
      </c>
      <c r="J17" s="74" t="s">
        <v>32</v>
      </c>
      <c r="K17" s="77" t="s">
        <v>9</v>
      </c>
      <c r="L17" s="25">
        <v>0.1</v>
      </c>
      <c r="M17" s="77">
        <v>0.1</v>
      </c>
      <c r="N17" s="25">
        <v>0.9</v>
      </c>
      <c r="O17" s="77">
        <v>0.9</v>
      </c>
      <c r="P17" s="25">
        <v>0</v>
      </c>
      <c r="Q17" s="77">
        <v>0</v>
      </c>
      <c r="R17" s="77">
        <v>0</v>
      </c>
      <c r="S17" s="77">
        <v>0</v>
      </c>
      <c r="T17" s="77">
        <v>0</v>
      </c>
      <c r="U17" s="28">
        <v>0</v>
      </c>
      <c r="V17" s="25">
        <v>0</v>
      </c>
      <c r="W17" s="77"/>
      <c r="X17" s="77"/>
      <c r="Y17" s="77"/>
      <c r="Z17" s="77"/>
      <c r="AA17" s="77"/>
      <c r="AB17" s="25">
        <v>0</v>
      </c>
      <c r="AC17" s="77"/>
      <c r="AD17" s="77"/>
      <c r="AE17" s="77"/>
      <c r="AF17" s="77"/>
      <c r="AG17" s="77"/>
      <c r="AH17" s="25">
        <v>1</v>
      </c>
      <c r="AI17" s="28">
        <v>1</v>
      </c>
      <c r="AJ17" s="22">
        <f>AI17/1</f>
        <v>1</v>
      </c>
      <c r="AK17" s="79"/>
      <c r="AL17" s="78"/>
      <c r="AM17" s="79">
        <v>257</v>
      </c>
      <c r="AN17" s="78">
        <v>257</v>
      </c>
      <c r="AO17" s="79">
        <v>0</v>
      </c>
      <c r="AP17" s="78">
        <v>0</v>
      </c>
      <c r="AQ17" s="79">
        <v>0</v>
      </c>
      <c r="AR17" s="78">
        <v>0</v>
      </c>
      <c r="AS17" s="79">
        <v>0</v>
      </c>
      <c r="AT17" s="78">
        <v>0</v>
      </c>
      <c r="AU17" s="26">
        <f t="shared" si="3"/>
        <v>257</v>
      </c>
      <c r="AV17" s="3">
        <f t="shared" si="4"/>
        <v>257</v>
      </c>
      <c r="AW17" s="30" t="s">
        <v>120</v>
      </c>
      <c r="AX17" s="30" t="s">
        <v>120</v>
      </c>
      <c r="AY17" s="30" t="s">
        <v>120</v>
      </c>
      <c r="AZ17" s="30"/>
      <c r="BA17" s="46"/>
      <c r="BB17" s="46"/>
      <c r="BC17" s="43"/>
    </row>
    <row r="18" spans="1:55" s="12" customFormat="1" ht="36" customHeight="1" x14ac:dyDescent="0.25">
      <c r="A18" s="37" t="s">
        <v>42</v>
      </c>
      <c r="B18" s="11" t="s">
        <v>8</v>
      </c>
      <c r="C18" s="1" t="s">
        <v>28</v>
      </c>
      <c r="D18" s="1" t="s">
        <v>38</v>
      </c>
      <c r="E18" s="4" t="s">
        <v>10</v>
      </c>
      <c r="F18" s="5" t="s">
        <v>26</v>
      </c>
      <c r="G18" s="9" t="s">
        <v>45</v>
      </c>
      <c r="H18" s="38" t="s">
        <v>36</v>
      </c>
      <c r="I18" s="34" t="s">
        <v>11</v>
      </c>
      <c r="J18" s="34" t="s">
        <v>32</v>
      </c>
      <c r="K18" s="35" t="s">
        <v>9</v>
      </c>
      <c r="L18" s="25">
        <v>1</v>
      </c>
      <c r="M18" s="35">
        <v>0.93</v>
      </c>
      <c r="N18" s="25">
        <v>1</v>
      </c>
      <c r="O18" s="35">
        <v>1</v>
      </c>
      <c r="P18" s="25">
        <v>1</v>
      </c>
      <c r="Q18" s="35">
        <v>0.19</v>
      </c>
      <c r="R18" s="35">
        <v>0.28000000000000003</v>
      </c>
      <c r="S18" s="35">
        <f>0.72-(Q18+R18)</f>
        <v>0.24999999999999994</v>
      </c>
      <c r="T18" s="35"/>
      <c r="U18" s="28">
        <f>SUM(Q18:T18)</f>
        <v>0.72</v>
      </c>
      <c r="V18" s="25">
        <v>1</v>
      </c>
      <c r="W18" s="35"/>
      <c r="X18" s="35"/>
      <c r="Y18" s="35"/>
      <c r="Z18" s="35"/>
      <c r="AA18" s="35">
        <f t="shared" si="0"/>
        <v>0</v>
      </c>
      <c r="AB18" s="25">
        <v>1</v>
      </c>
      <c r="AC18" s="35"/>
      <c r="AD18" s="35"/>
      <c r="AE18" s="35"/>
      <c r="AF18" s="35"/>
      <c r="AG18" s="35">
        <f t="shared" si="1"/>
        <v>0</v>
      </c>
      <c r="AH18" s="25">
        <f>L18+N18+P18+V18+AB18</f>
        <v>5</v>
      </c>
      <c r="AI18" s="28">
        <f t="shared" si="2"/>
        <v>2.6500000000000004</v>
      </c>
      <c r="AJ18" s="22">
        <f>AI18/5</f>
        <v>0.53</v>
      </c>
      <c r="AK18" s="33">
        <v>692</v>
      </c>
      <c r="AL18" s="39"/>
      <c r="AM18" s="33">
        <v>387</v>
      </c>
      <c r="AN18" s="39">
        <v>379</v>
      </c>
      <c r="AO18" s="33">
        <v>275</v>
      </c>
      <c r="AP18" s="73">
        <v>248</v>
      </c>
      <c r="AQ18" s="33">
        <v>790</v>
      </c>
      <c r="AR18" s="39"/>
      <c r="AS18" s="33">
        <v>900</v>
      </c>
      <c r="AT18" s="39"/>
      <c r="AU18" s="26">
        <f t="shared" si="3"/>
        <v>3044</v>
      </c>
      <c r="AV18" s="3">
        <f t="shared" si="4"/>
        <v>627</v>
      </c>
      <c r="AW18" s="23" t="s">
        <v>67</v>
      </c>
      <c r="AX18" s="69" t="s">
        <v>106</v>
      </c>
      <c r="AY18" s="14" t="s">
        <v>114</v>
      </c>
      <c r="BA18" s="46"/>
      <c r="BB18" s="46"/>
      <c r="BC18" s="43"/>
    </row>
    <row r="19" spans="1:55" s="13" customFormat="1" ht="36" customHeight="1" x14ac:dyDescent="0.25">
      <c r="A19" s="123" t="s">
        <v>12</v>
      </c>
      <c r="B19" s="124"/>
      <c r="C19" s="124"/>
      <c r="D19" s="124"/>
      <c r="E19" s="124"/>
      <c r="F19" s="124"/>
      <c r="G19" s="124"/>
      <c r="H19" s="124"/>
      <c r="I19" s="124"/>
      <c r="J19" s="124"/>
      <c r="K19" s="125"/>
      <c r="L19" s="63"/>
      <c r="M19" s="63"/>
      <c r="N19" s="63"/>
      <c r="O19" s="63"/>
      <c r="P19" s="67"/>
      <c r="Q19" s="67"/>
      <c r="R19" s="67"/>
      <c r="S19" s="67"/>
      <c r="T19" s="67"/>
      <c r="U19" s="67"/>
      <c r="V19" s="67"/>
      <c r="W19" s="67"/>
      <c r="X19" s="67"/>
      <c r="Y19" s="67"/>
      <c r="Z19" s="67"/>
      <c r="AA19" s="67"/>
      <c r="AB19" s="67"/>
      <c r="AC19" s="67"/>
      <c r="AD19" s="67"/>
      <c r="AE19" s="67"/>
      <c r="AF19" s="67"/>
      <c r="AG19" s="67"/>
      <c r="AH19" s="67"/>
      <c r="AI19" s="67"/>
      <c r="AJ19" s="67"/>
      <c r="AK19" s="17">
        <f t="shared" ref="AK19:AV19" si="5">SUM(AK15:AK18)</f>
        <v>1790</v>
      </c>
      <c r="AL19" s="17">
        <f t="shared" si="5"/>
        <v>0</v>
      </c>
      <c r="AM19" s="17">
        <f t="shared" si="5"/>
        <v>1934</v>
      </c>
      <c r="AN19" s="17">
        <f t="shared" si="5"/>
        <v>1926</v>
      </c>
      <c r="AO19" s="17">
        <f t="shared" si="5"/>
        <v>2837</v>
      </c>
      <c r="AP19" s="17">
        <f t="shared" si="5"/>
        <v>2810</v>
      </c>
      <c r="AQ19" s="17">
        <f t="shared" si="5"/>
        <v>1711</v>
      </c>
      <c r="AR19" s="17">
        <f t="shared" si="5"/>
        <v>0</v>
      </c>
      <c r="AS19" s="17">
        <f t="shared" si="5"/>
        <v>2000</v>
      </c>
      <c r="AT19" s="17">
        <f t="shared" si="5"/>
        <v>0</v>
      </c>
      <c r="AU19" s="17">
        <f t="shared" si="5"/>
        <v>10272</v>
      </c>
      <c r="AV19" s="17">
        <f t="shared" si="5"/>
        <v>4736</v>
      </c>
      <c r="AW19" s="82"/>
      <c r="AX19" s="83"/>
      <c r="AY19" s="82"/>
      <c r="BA19" s="48"/>
      <c r="BB19" s="48"/>
      <c r="BC19" s="44"/>
    </row>
    <row r="20" spans="1:55" s="12" customFormat="1" ht="45" customHeight="1" x14ac:dyDescent="0.25">
      <c r="A20" s="6" t="s">
        <v>43</v>
      </c>
      <c r="B20" s="11" t="s">
        <v>8</v>
      </c>
      <c r="C20" s="14" t="s">
        <v>29</v>
      </c>
      <c r="D20" s="1" t="s">
        <v>39</v>
      </c>
      <c r="E20" s="6" t="s">
        <v>13</v>
      </c>
      <c r="F20" s="5" t="s">
        <v>30</v>
      </c>
      <c r="G20" s="9" t="s">
        <v>102</v>
      </c>
      <c r="H20" s="38" t="s">
        <v>36</v>
      </c>
      <c r="I20" s="34" t="s">
        <v>6</v>
      </c>
      <c r="J20" s="34" t="s">
        <v>7</v>
      </c>
      <c r="K20" s="35" t="s">
        <v>9</v>
      </c>
      <c r="L20" s="25">
        <v>2</v>
      </c>
      <c r="M20" s="35">
        <v>2</v>
      </c>
      <c r="N20" s="25">
        <v>3</v>
      </c>
      <c r="O20" s="35">
        <v>3</v>
      </c>
      <c r="P20" s="25">
        <v>4</v>
      </c>
      <c r="Q20" s="35">
        <v>0.79</v>
      </c>
      <c r="R20" s="35">
        <v>0.76</v>
      </c>
      <c r="S20" s="72">
        <f>2.85-(R20+Q20)</f>
        <v>1.3</v>
      </c>
      <c r="T20" s="35"/>
      <c r="U20" s="35">
        <f>SUM(Q20:T20)</f>
        <v>2.85</v>
      </c>
      <c r="V20" s="25">
        <v>2</v>
      </c>
      <c r="W20" s="35"/>
      <c r="X20" s="35"/>
      <c r="Y20" s="35"/>
      <c r="Z20" s="35"/>
      <c r="AA20" s="35">
        <f>SUM(W20:Z20)</f>
        <v>0</v>
      </c>
      <c r="AB20" s="25">
        <v>2</v>
      </c>
      <c r="AC20" s="35"/>
      <c r="AD20" s="35"/>
      <c r="AE20" s="35"/>
      <c r="AF20" s="35"/>
      <c r="AG20" s="35">
        <f>SUM(AC20:AF20)</f>
        <v>0</v>
      </c>
      <c r="AH20" s="25">
        <f>L20+N20+P20+V20+AB20</f>
        <v>13</v>
      </c>
      <c r="AI20" s="35">
        <f>M20+O20+U20+AA20+AG20</f>
        <v>7.85</v>
      </c>
      <c r="AJ20" s="22">
        <f>AI20/11</f>
        <v>0.71363636363636362</v>
      </c>
      <c r="AK20" s="33">
        <v>227</v>
      </c>
      <c r="AL20" s="39"/>
      <c r="AM20" s="33">
        <v>917</v>
      </c>
      <c r="AN20" s="39">
        <v>917</v>
      </c>
      <c r="AO20" s="33">
        <v>640</v>
      </c>
      <c r="AP20" s="73">
        <v>640</v>
      </c>
      <c r="AQ20" s="33">
        <v>300</v>
      </c>
      <c r="AR20" s="39"/>
      <c r="AS20" s="33">
        <v>300</v>
      </c>
      <c r="AT20" s="39"/>
      <c r="AU20" s="26">
        <f>AK20+AM20+AO20+AQ20+AS20</f>
        <v>2384</v>
      </c>
      <c r="AV20" s="3">
        <f>AL20+AN20+AP20+AR20+AT20</f>
        <v>1557</v>
      </c>
      <c r="AW20" s="23" t="s">
        <v>68</v>
      </c>
      <c r="AX20" s="69" t="s">
        <v>103</v>
      </c>
      <c r="AY20" s="11" t="s">
        <v>115</v>
      </c>
      <c r="BA20" s="46"/>
      <c r="BB20" s="46"/>
      <c r="BC20" s="43"/>
    </row>
    <row r="21" spans="1:55" s="12" customFormat="1" ht="31.5" customHeight="1" x14ac:dyDescent="0.25">
      <c r="A21" s="6" t="s">
        <v>43</v>
      </c>
      <c r="B21" s="11" t="s">
        <v>8</v>
      </c>
      <c r="C21" s="14" t="s">
        <v>29</v>
      </c>
      <c r="D21" s="1" t="s">
        <v>40</v>
      </c>
      <c r="E21" s="6" t="s">
        <v>13</v>
      </c>
      <c r="F21" s="5" t="s">
        <v>14</v>
      </c>
      <c r="G21" s="9" t="s">
        <v>55</v>
      </c>
      <c r="H21" s="38" t="s">
        <v>36</v>
      </c>
      <c r="I21" s="34" t="s">
        <v>6</v>
      </c>
      <c r="J21" s="34" t="s">
        <v>7</v>
      </c>
      <c r="K21" s="35" t="s">
        <v>9</v>
      </c>
      <c r="L21" s="25">
        <v>1</v>
      </c>
      <c r="M21" s="35">
        <v>1</v>
      </c>
      <c r="N21" s="25">
        <v>1</v>
      </c>
      <c r="O21" s="35">
        <v>1</v>
      </c>
      <c r="P21" s="25">
        <v>1</v>
      </c>
      <c r="Q21" s="28">
        <v>0.22</v>
      </c>
      <c r="R21" s="28">
        <v>0.31</v>
      </c>
      <c r="S21" s="28">
        <f>0.8-(Q21+R21)</f>
        <v>0.27</v>
      </c>
      <c r="T21" s="35"/>
      <c r="U21" s="68">
        <f t="shared" ref="U21:U23" si="6">SUM(Q21:T21)</f>
        <v>0.8</v>
      </c>
      <c r="V21" s="25">
        <v>1</v>
      </c>
      <c r="W21" s="35"/>
      <c r="X21" s="35"/>
      <c r="Y21" s="35"/>
      <c r="Z21" s="35"/>
      <c r="AA21" s="35">
        <f t="shared" ref="AA21:AA23" si="7">SUM(W21:Z21)</f>
        <v>0</v>
      </c>
      <c r="AB21" s="25">
        <v>1</v>
      </c>
      <c r="AC21" s="35"/>
      <c r="AD21" s="35"/>
      <c r="AE21" s="35"/>
      <c r="AF21" s="35"/>
      <c r="AG21" s="35">
        <f t="shared" ref="AG21:AG23" si="8">SUM(AC21:AF21)</f>
        <v>0</v>
      </c>
      <c r="AH21" s="25">
        <f t="shared" ref="AH21:AH23" si="9">L21+N21+P21+V21+AB21</f>
        <v>5</v>
      </c>
      <c r="AI21" s="35">
        <f t="shared" ref="AI21:AI23" si="10">M21+O21+U21+AA21+AG21</f>
        <v>2.8</v>
      </c>
      <c r="AJ21" s="22">
        <f>AI21/5</f>
        <v>0.55999999999999994</v>
      </c>
      <c r="AK21" s="33">
        <v>200</v>
      </c>
      <c r="AL21" s="39"/>
      <c r="AM21" s="33">
        <v>1220</v>
      </c>
      <c r="AN21" s="39">
        <v>1220</v>
      </c>
      <c r="AO21" s="33">
        <v>2395</v>
      </c>
      <c r="AP21" s="73">
        <v>2379</v>
      </c>
      <c r="AQ21" s="33">
        <v>536</v>
      </c>
      <c r="AR21" s="39"/>
      <c r="AS21" s="33">
        <v>533</v>
      </c>
      <c r="AT21" s="39"/>
      <c r="AU21" s="26">
        <f t="shared" ref="AU21:AU23" si="11">AK21+AM21+AO21+AQ21+AS21</f>
        <v>4884</v>
      </c>
      <c r="AV21" s="3">
        <f t="shared" ref="AV21:AV23" si="12">AL21+AN21+AP21+AR21+AT21</f>
        <v>3599</v>
      </c>
      <c r="AW21" s="23" t="s">
        <v>69</v>
      </c>
      <c r="AX21" s="69" t="s">
        <v>84</v>
      </c>
      <c r="AY21" s="11" t="s">
        <v>116</v>
      </c>
      <c r="BA21" s="46"/>
      <c r="BB21" s="46"/>
      <c r="BC21" s="43"/>
    </row>
    <row r="22" spans="1:55" s="12" customFormat="1" ht="94.5" customHeight="1" x14ac:dyDescent="0.25">
      <c r="A22" s="6" t="s">
        <v>43</v>
      </c>
      <c r="B22" s="11" t="s">
        <v>8</v>
      </c>
      <c r="C22" s="14" t="s">
        <v>29</v>
      </c>
      <c r="D22" s="1" t="s">
        <v>40</v>
      </c>
      <c r="E22" s="6" t="s">
        <v>13</v>
      </c>
      <c r="F22" s="80" t="s">
        <v>121</v>
      </c>
      <c r="G22" s="81" t="s">
        <v>119</v>
      </c>
      <c r="H22" s="38" t="s">
        <v>36</v>
      </c>
      <c r="I22" s="74" t="s">
        <v>11</v>
      </c>
      <c r="J22" s="74" t="s">
        <v>7</v>
      </c>
      <c r="K22" s="77" t="s">
        <v>9</v>
      </c>
      <c r="L22" s="25">
        <v>0.1</v>
      </c>
      <c r="M22" s="77">
        <v>0.1</v>
      </c>
      <c r="N22" s="25">
        <v>0.9</v>
      </c>
      <c r="O22" s="77">
        <v>0.9</v>
      </c>
      <c r="P22" s="25">
        <v>0</v>
      </c>
      <c r="Q22" s="28">
        <v>0</v>
      </c>
      <c r="R22" s="28">
        <v>0</v>
      </c>
      <c r="S22" s="28">
        <v>0</v>
      </c>
      <c r="T22" s="77">
        <v>0</v>
      </c>
      <c r="U22" s="68">
        <v>0</v>
      </c>
      <c r="V22" s="25"/>
      <c r="W22" s="77"/>
      <c r="X22" s="77"/>
      <c r="Y22" s="77"/>
      <c r="Z22" s="77"/>
      <c r="AA22" s="77"/>
      <c r="AB22" s="25"/>
      <c r="AC22" s="77"/>
      <c r="AD22" s="77"/>
      <c r="AE22" s="77"/>
      <c r="AF22" s="77"/>
      <c r="AG22" s="77"/>
      <c r="AH22" s="25">
        <v>1</v>
      </c>
      <c r="AI22" s="77">
        <v>1</v>
      </c>
      <c r="AJ22" s="22">
        <f>AI22/1</f>
        <v>1</v>
      </c>
      <c r="AK22" s="79"/>
      <c r="AL22" s="78"/>
      <c r="AM22" s="79">
        <v>49</v>
      </c>
      <c r="AN22" s="78">
        <v>49</v>
      </c>
      <c r="AO22" s="79">
        <v>0</v>
      </c>
      <c r="AP22" s="78">
        <v>0</v>
      </c>
      <c r="AQ22" s="79">
        <v>0</v>
      </c>
      <c r="AR22" s="78">
        <v>0</v>
      </c>
      <c r="AS22" s="79">
        <v>0</v>
      </c>
      <c r="AT22" s="78">
        <v>0</v>
      </c>
      <c r="AU22" s="26">
        <f t="shared" si="11"/>
        <v>49</v>
      </c>
      <c r="AV22" s="3">
        <f t="shared" si="12"/>
        <v>49</v>
      </c>
      <c r="AW22" s="23" t="s">
        <v>122</v>
      </c>
      <c r="AX22" s="23" t="s">
        <v>122</v>
      </c>
      <c r="AY22" s="23" t="s">
        <v>122</v>
      </c>
      <c r="AZ22" s="23"/>
      <c r="BA22" s="46"/>
      <c r="BB22" s="46"/>
      <c r="BC22" s="43"/>
    </row>
    <row r="23" spans="1:55" s="12" customFormat="1" ht="62.25" customHeight="1" x14ac:dyDescent="0.25">
      <c r="A23" s="6" t="s">
        <v>43</v>
      </c>
      <c r="B23" s="11" t="s">
        <v>8</v>
      </c>
      <c r="C23" s="14" t="s">
        <v>29</v>
      </c>
      <c r="D23" s="1" t="s">
        <v>40</v>
      </c>
      <c r="E23" s="6" t="s">
        <v>13</v>
      </c>
      <c r="F23" s="5" t="s">
        <v>15</v>
      </c>
      <c r="G23" s="9" t="s">
        <v>46</v>
      </c>
      <c r="H23" s="38" t="s">
        <v>36</v>
      </c>
      <c r="I23" s="34" t="s">
        <v>33</v>
      </c>
      <c r="J23" s="34" t="s">
        <v>32</v>
      </c>
      <c r="K23" s="35" t="s">
        <v>9</v>
      </c>
      <c r="L23" s="25">
        <v>0</v>
      </c>
      <c r="M23" s="35">
        <v>0</v>
      </c>
      <c r="N23" s="25">
        <v>1</v>
      </c>
      <c r="O23" s="35">
        <v>1</v>
      </c>
      <c r="P23" s="25">
        <v>1</v>
      </c>
      <c r="Q23" s="35">
        <v>0.19</v>
      </c>
      <c r="R23" s="35">
        <v>0.28000000000000003</v>
      </c>
      <c r="S23" s="35">
        <f>0.72-(Q23+R23)</f>
        <v>0.24999999999999994</v>
      </c>
      <c r="T23" s="35"/>
      <c r="U23" s="35">
        <f t="shared" si="6"/>
        <v>0.72</v>
      </c>
      <c r="V23" s="25">
        <v>1</v>
      </c>
      <c r="W23" s="35"/>
      <c r="X23" s="35"/>
      <c r="Y23" s="35"/>
      <c r="Z23" s="35"/>
      <c r="AA23" s="35">
        <f t="shared" si="7"/>
        <v>0</v>
      </c>
      <c r="AB23" s="25">
        <v>1</v>
      </c>
      <c r="AC23" s="35"/>
      <c r="AD23" s="35"/>
      <c r="AE23" s="35"/>
      <c r="AF23" s="35"/>
      <c r="AG23" s="35">
        <f t="shared" si="8"/>
        <v>0</v>
      </c>
      <c r="AH23" s="25">
        <f t="shared" si="9"/>
        <v>4</v>
      </c>
      <c r="AI23" s="35">
        <f t="shared" si="10"/>
        <v>1.72</v>
      </c>
      <c r="AJ23" s="22">
        <f>AI23/4</f>
        <v>0.43</v>
      </c>
      <c r="AK23" s="33"/>
      <c r="AL23" s="39"/>
      <c r="AM23" s="33">
        <v>1346</v>
      </c>
      <c r="AN23" s="39">
        <v>1342</v>
      </c>
      <c r="AO23" s="33">
        <v>360</v>
      </c>
      <c r="AP23" s="73">
        <v>346</v>
      </c>
      <c r="AQ23" s="33">
        <v>500</v>
      </c>
      <c r="AR23" s="39"/>
      <c r="AS23" s="33">
        <v>500</v>
      </c>
      <c r="AT23" s="39"/>
      <c r="AU23" s="26">
        <f t="shared" si="11"/>
        <v>2706</v>
      </c>
      <c r="AV23" s="3">
        <f t="shared" si="12"/>
        <v>1688</v>
      </c>
      <c r="AW23" s="24" t="s">
        <v>70</v>
      </c>
      <c r="AX23" s="69" t="s">
        <v>107</v>
      </c>
      <c r="AY23" s="11" t="s">
        <v>113</v>
      </c>
      <c r="BA23" s="46"/>
      <c r="BB23" s="46"/>
      <c r="BC23" s="43"/>
    </row>
    <row r="24" spans="1:55" ht="24.95" customHeight="1" x14ac:dyDescent="0.25">
      <c r="A24" s="123" t="s">
        <v>16</v>
      </c>
      <c r="B24" s="124"/>
      <c r="C24" s="124"/>
      <c r="D24" s="124"/>
      <c r="E24" s="124"/>
      <c r="F24" s="124"/>
      <c r="G24" s="124"/>
      <c r="H24" s="124"/>
      <c r="I24" s="124"/>
      <c r="J24" s="124"/>
      <c r="K24" s="125"/>
      <c r="L24" s="64"/>
      <c r="M24" s="64"/>
      <c r="N24" s="64"/>
      <c r="O24" s="64"/>
      <c r="P24" s="66"/>
      <c r="Q24" s="66"/>
      <c r="R24" s="66"/>
      <c r="S24" s="66"/>
      <c r="T24" s="66"/>
      <c r="U24" s="66"/>
      <c r="V24" s="66"/>
      <c r="W24" s="66"/>
      <c r="X24" s="66"/>
      <c r="Y24" s="66"/>
      <c r="Z24" s="66"/>
      <c r="AA24" s="66"/>
      <c r="AB24" s="66"/>
      <c r="AC24" s="66"/>
      <c r="AD24" s="66"/>
      <c r="AE24" s="66"/>
      <c r="AF24" s="66"/>
      <c r="AG24" s="66"/>
      <c r="AH24" s="66"/>
      <c r="AI24" s="36"/>
      <c r="AJ24" s="36"/>
      <c r="AK24" s="17">
        <f t="shared" ref="AK24:AV24" si="13">SUM(AK20:AK23)</f>
        <v>427</v>
      </c>
      <c r="AL24" s="17">
        <f t="shared" si="13"/>
        <v>0</v>
      </c>
      <c r="AM24" s="17">
        <f t="shared" si="13"/>
        <v>3532</v>
      </c>
      <c r="AN24" s="17">
        <f t="shared" si="13"/>
        <v>3528</v>
      </c>
      <c r="AO24" s="17">
        <f t="shared" si="13"/>
        <v>3395</v>
      </c>
      <c r="AP24" s="17">
        <f t="shared" si="13"/>
        <v>3365</v>
      </c>
      <c r="AQ24" s="17">
        <f t="shared" si="13"/>
        <v>1336</v>
      </c>
      <c r="AR24" s="17">
        <f t="shared" si="13"/>
        <v>0</v>
      </c>
      <c r="AS24" s="17">
        <f t="shared" si="13"/>
        <v>1333</v>
      </c>
      <c r="AT24" s="17">
        <f t="shared" si="13"/>
        <v>0</v>
      </c>
      <c r="AU24" s="17">
        <f t="shared" si="13"/>
        <v>10023</v>
      </c>
      <c r="AV24" s="17">
        <f t="shared" si="13"/>
        <v>6893</v>
      </c>
      <c r="AW24" s="84"/>
      <c r="AX24" s="85"/>
      <c r="AY24" s="84"/>
      <c r="AZ24" s="7"/>
    </row>
    <row r="25" spans="1:55" ht="35.1" customHeight="1" x14ac:dyDescent="0.25">
      <c r="A25" s="8"/>
      <c r="B25" s="8"/>
      <c r="C25" s="97" t="s">
        <v>17</v>
      </c>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75"/>
      <c r="AJ25" s="75"/>
      <c r="AK25" s="18">
        <f t="shared" ref="AK25:AV25" si="14">+AK24+AK19</f>
        <v>2217</v>
      </c>
      <c r="AL25" s="18">
        <f t="shared" si="14"/>
        <v>0</v>
      </c>
      <c r="AM25" s="18">
        <f t="shared" si="14"/>
        <v>5466</v>
      </c>
      <c r="AN25" s="18">
        <f t="shared" si="14"/>
        <v>5454</v>
      </c>
      <c r="AO25" s="18">
        <f t="shared" si="14"/>
        <v>6232</v>
      </c>
      <c r="AP25" s="18">
        <f t="shared" si="14"/>
        <v>6175</v>
      </c>
      <c r="AQ25" s="18">
        <f t="shared" si="14"/>
        <v>3047</v>
      </c>
      <c r="AR25" s="18">
        <f t="shared" si="14"/>
        <v>0</v>
      </c>
      <c r="AS25" s="18">
        <f t="shared" si="14"/>
        <v>3333</v>
      </c>
      <c r="AT25" s="18">
        <f t="shared" si="14"/>
        <v>0</v>
      </c>
      <c r="AU25" s="18">
        <f t="shared" si="14"/>
        <v>20295</v>
      </c>
      <c r="AV25" s="18">
        <f t="shared" si="14"/>
        <v>11629</v>
      </c>
      <c r="AW25" s="8"/>
      <c r="AX25" s="87"/>
      <c r="AY25" s="8"/>
      <c r="AZ25" s="7"/>
    </row>
    <row r="26" spans="1:55" s="12" customFormat="1" ht="24" customHeight="1" x14ac:dyDescent="0.25">
      <c r="A26" s="98" t="s">
        <v>44</v>
      </c>
      <c r="B26" s="99" t="s">
        <v>18</v>
      </c>
      <c r="C26" s="99" t="s">
        <v>37</v>
      </c>
      <c r="D26" s="100" t="s">
        <v>83</v>
      </c>
      <c r="E26" s="99" t="s">
        <v>20</v>
      </c>
      <c r="F26" s="100" t="s">
        <v>31</v>
      </c>
      <c r="G26" s="103" t="s">
        <v>86</v>
      </c>
      <c r="H26" s="19" t="s">
        <v>58</v>
      </c>
      <c r="I26" s="96" t="s">
        <v>56</v>
      </c>
      <c r="J26" s="96" t="s">
        <v>32</v>
      </c>
      <c r="K26" s="99" t="s">
        <v>19</v>
      </c>
      <c r="L26" s="101">
        <v>1</v>
      </c>
      <c r="M26" s="102">
        <v>0.9</v>
      </c>
      <c r="N26" s="101">
        <v>1</v>
      </c>
      <c r="O26" s="102">
        <v>0.996</v>
      </c>
      <c r="P26" s="101">
        <v>1</v>
      </c>
      <c r="Q26" s="90">
        <v>0.31509999999999999</v>
      </c>
      <c r="R26" s="90">
        <v>0.22489999999999999</v>
      </c>
      <c r="S26" s="90">
        <v>0.28000000000000003</v>
      </c>
      <c r="T26" s="90"/>
      <c r="U26" s="90">
        <f>SUM(Q26:T32)</f>
        <v>0.82000000000000006</v>
      </c>
      <c r="V26" s="101">
        <v>1</v>
      </c>
      <c r="W26" s="90"/>
      <c r="X26" s="90"/>
      <c r="Y26" s="90"/>
      <c r="Z26" s="90"/>
      <c r="AA26" s="90"/>
      <c r="AB26" s="101">
        <v>1</v>
      </c>
      <c r="AC26" s="90"/>
      <c r="AD26" s="90"/>
      <c r="AE26" s="90"/>
      <c r="AF26" s="90"/>
      <c r="AG26" s="90"/>
      <c r="AH26" s="120">
        <v>1</v>
      </c>
      <c r="AI26" s="121"/>
      <c r="AJ26" s="122"/>
      <c r="AK26" s="107">
        <v>331</v>
      </c>
      <c r="AL26" s="119"/>
      <c r="AM26" s="107">
        <v>721</v>
      </c>
      <c r="AN26" s="119">
        <v>720</v>
      </c>
      <c r="AO26" s="107">
        <v>679</v>
      </c>
      <c r="AP26" s="119">
        <v>669</v>
      </c>
      <c r="AQ26" s="107">
        <v>438</v>
      </c>
      <c r="AR26" s="119"/>
      <c r="AS26" s="107">
        <v>438</v>
      </c>
      <c r="AT26" s="119"/>
      <c r="AU26" s="107">
        <f>AK26+AM26+AO26+AQ26+AS26</f>
        <v>2607</v>
      </c>
      <c r="AV26" s="106">
        <f>AL32+AN32+AP32+AR32+AT32</f>
        <v>0</v>
      </c>
      <c r="AW26" s="91" t="s">
        <v>85</v>
      </c>
      <c r="AX26" s="92" t="s">
        <v>108</v>
      </c>
      <c r="AY26" s="95" t="s">
        <v>117</v>
      </c>
      <c r="AZ26" s="96"/>
      <c r="BA26" s="46"/>
      <c r="BB26" s="46"/>
      <c r="BC26" s="43"/>
    </row>
    <row r="27" spans="1:55" s="12" customFormat="1" ht="32.25" customHeight="1" x14ac:dyDescent="0.25">
      <c r="A27" s="98"/>
      <c r="B27" s="99"/>
      <c r="C27" s="99"/>
      <c r="D27" s="100"/>
      <c r="E27" s="99"/>
      <c r="F27" s="100"/>
      <c r="G27" s="104"/>
      <c r="H27" s="19" t="s">
        <v>59</v>
      </c>
      <c r="I27" s="96"/>
      <c r="J27" s="96"/>
      <c r="K27" s="99"/>
      <c r="L27" s="101"/>
      <c r="M27" s="102"/>
      <c r="N27" s="101"/>
      <c r="O27" s="102"/>
      <c r="P27" s="101"/>
      <c r="Q27" s="90"/>
      <c r="R27" s="90"/>
      <c r="S27" s="90"/>
      <c r="T27" s="90"/>
      <c r="U27" s="90"/>
      <c r="V27" s="101"/>
      <c r="W27" s="90"/>
      <c r="X27" s="90"/>
      <c r="Y27" s="90"/>
      <c r="Z27" s="90"/>
      <c r="AA27" s="90"/>
      <c r="AB27" s="101"/>
      <c r="AC27" s="90"/>
      <c r="AD27" s="90"/>
      <c r="AE27" s="90"/>
      <c r="AF27" s="90"/>
      <c r="AG27" s="90"/>
      <c r="AH27" s="120"/>
      <c r="AI27" s="122"/>
      <c r="AJ27" s="122"/>
      <c r="AK27" s="107"/>
      <c r="AL27" s="119"/>
      <c r="AM27" s="107"/>
      <c r="AN27" s="119"/>
      <c r="AO27" s="107"/>
      <c r="AP27" s="119"/>
      <c r="AQ27" s="107"/>
      <c r="AR27" s="119"/>
      <c r="AS27" s="107"/>
      <c r="AT27" s="119"/>
      <c r="AU27" s="107"/>
      <c r="AV27" s="106"/>
      <c r="AW27" s="91"/>
      <c r="AX27" s="93"/>
      <c r="AY27" s="95"/>
      <c r="AZ27" s="96"/>
      <c r="BA27" s="46"/>
      <c r="BB27" s="46"/>
      <c r="BC27" s="43"/>
    </row>
    <row r="28" spans="1:55" s="12" customFormat="1" ht="26.25" customHeight="1" x14ac:dyDescent="0.25">
      <c r="A28" s="98"/>
      <c r="B28" s="99"/>
      <c r="C28" s="99"/>
      <c r="D28" s="100"/>
      <c r="E28" s="99"/>
      <c r="F28" s="100"/>
      <c r="G28" s="104"/>
      <c r="H28" s="19" t="s">
        <v>60</v>
      </c>
      <c r="I28" s="96"/>
      <c r="J28" s="96"/>
      <c r="K28" s="99"/>
      <c r="L28" s="101"/>
      <c r="M28" s="102"/>
      <c r="N28" s="101"/>
      <c r="O28" s="102"/>
      <c r="P28" s="101"/>
      <c r="Q28" s="90"/>
      <c r="R28" s="90"/>
      <c r="S28" s="90"/>
      <c r="T28" s="90"/>
      <c r="U28" s="90"/>
      <c r="V28" s="101"/>
      <c r="W28" s="90"/>
      <c r="X28" s="90"/>
      <c r="Y28" s="90"/>
      <c r="Z28" s="90"/>
      <c r="AA28" s="90"/>
      <c r="AB28" s="101"/>
      <c r="AC28" s="90"/>
      <c r="AD28" s="90"/>
      <c r="AE28" s="90"/>
      <c r="AF28" s="90"/>
      <c r="AG28" s="90"/>
      <c r="AH28" s="120"/>
      <c r="AI28" s="122"/>
      <c r="AJ28" s="122"/>
      <c r="AK28" s="107"/>
      <c r="AL28" s="119"/>
      <c r="AM28" s="107"/>
      <c r="AN28" s="119"/>
      <c r="AO28" s="107"/>
      <c r="AP28" s="119"/>
      <c r="AQ28" s="107"/>
      <c r="AR28" s="119"/>
      <c r="AS28" s="107"/>
      <c r="AT28" s="119"/>
      <c r="AU28" s="107"/>
      <c r="AV28" s="106"/>
      <c r="AW28" s="91"/>
      <c r="AX28" s="93"/>
      <c r="AY28" s="95"/>
      <c r="AZ28" s="96"/>
      <c r="BA28" s="46"/>
      <c r="BB28" s="46"/>
      <c r="BC28" s="43"/>
    </row>
    <row r="29" spans="1:55" s="12" customFormat="1" ht="6" customHeight="1" x14ac:dyDescent="0.25">
      <c r="A29" s="98"/>
      <c r="B29" s="99"/>
      <c r="C29" s="99"/>
      <c r="D29" s="100"/>
      <c r="E29" s="99"/>
      <c r="F29" s="100"/>
      <c r="G29" s="104"/>
      <c r="H29" s="19" t="s">
        <v>61</v>
      </c>
      <c r="I29" s="96"/>
      <c r="J29" s="96"/>
      <c r="K29" s="99"/>
      <c r="L29" s="101"/>
      <c r="M29" s="102"/>
      <c r="N29" s="101"/>
      <c r="O29" s="102"/>
      <c r="P29" s="101"/>
      <c r="Q29" s="90"/>
      <c r="R29" s="90"/>
      <c r="S29" s="90"/>
      <c r="T29" s="90"/>
      <c r="U29" s="90"/>
      <c r="V29" s="101"/>
      <c r="W29" s="90"/>
      <c r="X29" s="90"/>
      <c r="Y29" s="90"/>
      <c r="Z29" s="90"/>
      <c r="AA29" s="90"/>
      <c r="AB29" s="101"/>
      <c r="AC29" s="90"/>
      <c r="AD29" s="90"/>
      <c r="AE29" s="90"/>
      <c r="AF29" s="90"/>
      <c r="AG29" s="90"/>
      <c r="AH29" s="120"/>
      <c r="AI29" s="122"/>
      <c r="AJ29" s="122"/>
      <c r="AK29" s="107"/>
      <c r="AL29" s="119"/>
      <c r="AM29" s="107"/>
      <c r="AN29" s="119"/>
      <c r="AO29" s="107"/>
      <c r="AP29" s="119"/>
      <c r="AQ29" s="107"/>
      <c r="AR29" s="119"/>
      <c r="AS29" s="107"/>
      <c r="AT29" s="119"/>
      <c r="AU29" s="107"/>
      <c r="AV29" s="106"/>
      <c r="AW29" s="91"/>
      <c r="AX29" s="93"/>
      <c r="AY29" s="95"/>
      <c r="AZ29" s="96"/>
      <c r="BA29" s="46"/>
      <c r="BB29" s="46"/>
      <c r="BC29" s="43"/>
    </row>
    <row r="30" spans="1:55" s="12" customFormat="1" ht="24" hidden="1" customHeight="1" x14ac:dyDescent="0.25">
      <c r="A30" s="98"/>
      <c r="B30" s="99"/>
      <c r="C30" s="99"/>
      <c r="D30" s="100"/>
      <c r="E30" s="99"/>
      <c r="F30" s="100"/>
      <c r="G30" s="104"/>
      <c r="H30" s="19" t="s">
        <v>62</v>
      </c>
      <c r="I30" s="96"/>
      <c r="J30" s="96"/>
      <c r="K30" s="99"/>
      <c r="L30" s="101"/>
      <c r="M30" s="102"/>
      <c r="N30" s="101"/>
      <c r="O30" s="102"/>
      <c r="P30" s="101"/>
      <c r="Q30" s="90"/>
      <c r="R30" s="90"/>
      <c r="S30" s="90"/>
      <c r="T30" s="90"/>
      <c r="U30" s="90"/>
      <c r="V30" s="101"/>
      <c r="W30" s="90"/>
      <c r="X30" s="90"/>
      <c r="Y30" s="90"/>
      <c r="Z30" s="90"/>
      <c r="AA30" s="90"/>
      <c r="AB30" s="101"/>
      <c r="AC30" s="90"/>
      <c r="AD30" s="90"/>
      <c r="AE30" s="90"/>
      <c r="AF30" s="90"/>
      <c r="AG30" s="90"/>
      <c r="AH30" s="120"/>
      <c r="AI30" s="122"/>
      <c r="AJ30" s="122"/>
      <c r="AK30" s="107"/>
      <c r="AL30" s="119"/>
      <c r="AM30" s="107"/>
      <c r="AN30" s="119"/>
      <c r="AO30" s="107"/>
      <c r="AP30" s="119"/>
      <c r="AQ30" s="107"/>
      <c r="AR30" s="119"/>
      <c r="AS30" s="107"/>
      <c r="AT30" s="119"/>
      <c r="AU30" s="107"/>
      <c r="AV30" s="106"/>
      <c r="AW30" s="91"/>
      <c r="AX30" s="93"/>
      <c r="AY30" s="95"/>
      <c r="AZ30" s="96"/>
      <c r="BA30" s="46"/>
      <c r="BB30" s="46"/>
      <c r="BC30" s="43"/>
    </row>
    <row r="31" spans="1:55" s="12" customFormat="1" ht="29.25" hidden="1" customHeight="1" x14ac:dyDescent="0.25">
      <c r="A31" s="98"/>
      <c r="B31" s="99"/>
      <c r="C31" s="99"/>
      <c r="D31" s="100"/>
      <c r="E31" s="99"/>
      <c r="F31" s="100"/>
      <c r="G31" s="104"/>
      <c r="H31" s="19" t="s">
        <v>63</v>
      </c>
      <c r="I31" s="96"/>
      <c r="J31" s="96"/>
      <c r="K31" s="99"/>
      <c r="L31" s="101"/>
      <c r="M31" s="102"/>
      <c r="N31" s="101"/>
      <c r="O31" s="102"/>
      <c r="P31" s="101"/>
      <c r="Q31" s="90"/>
      <c r="R31" s="90"/>
      <c r="S31" s="90"/>
      <c r="T31" s="90"/>
      <c r="U31" s="90"/>
      <c r="V31" s="101"/>
      <c r="W31" s="90"/>
      <c r="X31" s="90"/>
      <c r="Y31" s="90"/>
      <c r="Z31" s="90"/>
      <c r="AA31" s="90"/>
      <c r="AB31" s="101"/>
      <c r="AC31" s="90"/>
      <c r="AD31" s="90"/>
      <c r="AE31" s="90"/>
      <c r="AF31" s="90"/>
      <c r="AG31" s="90"/>
      <c r="AH31" s="120"/>
      <c r="AI31" s="122"/>
      <c r="AJ31" s="122"/>
      <c r="AK31" s="107"/>
      <c r="AL31" s="119"/>
      <c r="AM31" s="107"/>
      <c r="AN31" s="119"/>
      <c r="AO31" s="107"/>
      <c r="AP31" s="119"/>
      <c r="AQ31" s="107"/>
      <c r="AR31" s="119"/>
      <c r="AS31" s="107"/>
      <c r="AT31" s="119"/>
      <c r="AU31" s="107"/>
      <c r="AV31" s="106"/>
      <c r="AW31" s="91"/>
      <c r="AX31" s="93"/>
      <c r="AY31" s="95"/>
      <c r="AZ31" s="96"/>
      <c r="BA31" s="46"/>
      <c r="BB31" s="46"/>
      <c r="BC31" s="43"/>
    </row>
    <row r="32" spans="1:55" s="12" customFormat="1" ht="120" hidden="1" customHeight="1" x14ac:dyDescent="0.25">
      <c r="A32" s="98"/>
      <c r="B32" s="99"/>
      <c r="C32" s="99"/>
      <c r="D32" s="100"/>
      <c r="E32" s="99"/>
      <c r="F32" s="100"/>
      <c r="G32" s="105"/>
      <c r="H32" s="19" t="s">
        <v>64</v>
      </c>
      <c r="I32" s="96"/>
      <c r="J32" s="96"/>
      <c r="K32" s="99"/>
      <c r="L32" s="101"/>
      <c r="M32" s="102"/>
      <c r="N32" s="101"/>
      <c r="O32" s="102"/>
      <c r="P32" s="101"/>
      <c r="Q32" s="90"/>
      <c r="R32" s="90"/>
      <c r="S32" s="90"/>
      <c r="T32" s="90"/>
      <c r="U32" s="90"/>
      <c r="V32" s="101"/>
      <c r="W32" s="90"/>
      <c r="X32" s="90"/>
      <c r="Y32" s="90"/>
      <c r="Z32" s="90"/>
      <c r="AA32" s="90"/>
      <c r="AB32" s="101"/>
      <c r="AC32" s="90"/>
      <c r="AD32" s="90"/>
      <c r="AE32" s="90"/>
      <c r="AF32" s="90"/>
      <c r="AG32" s="90"/>
      <c r="AH32" s="120"/>
      <c r="AI32" s="122"/>
      <c r="AJ32" s="122"/>
      <c r="AK32" s="107"/>
      <c r="AL32" s="119"/>
      <c r="AM32" s="107"/>
      <c r="AN32" s="119"/>
      <c r="AO32" s="107"/>
      <c r="AP32" s="119"/>
      <c r="AQ32" s="107"/>
      <c r="AR32" s="119"/>
      <c r="AS32" s="107"/>
      <c r="AT32" s="119"/>
      <c r="AU32" s="107"/>
      <c r="AV32" s="106"/>
      <c r="AW32" s="91"/>
      <c r="AX32" s="94"/>
      <c r="AY32" s="95"/>
      <c r="AZ32" s="96"/>
      <c r="BA32" s="46"/>
      <c r="BB32" s="46"/>
      <c r="BC32" s="43"/>
    </row>
    <row r="33" spans="1:55" s="16" customFormat="1" ht="21.95" customHeight="1" x14ac:dyDescent="0.25">
      <c r="A33" s="117" t="s">
        <v>21</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31"/>
      <c r="AK33" s="20">
        <f>SUM(AK26:AK26)</f>
        <v>331</v>
      </c>
      <c r="AL33" s="20">
        <f t="shared" ref="AL33:AV33" si="15">SUM(AL26:AL26)</f>
        <v>0</v>
      </c>
      <c r="AM33" s="20">
        <f t="shared" si="15"/>
        <v>721</v>
      </c>
      <c r="AN33" s="20">
        <f t="shared" si="15"/>
        <v>720</v>
      </c>
      <c r="AO33" s="20">
        <f t="shared" si="15"/>
        <v>679</v>
      </c>
      <c r="AP33" s="20">
        <f t="shared" si="15"/>
        <v>669</v>
      </c>
      <c r="AQ33" s="20">
        <f t="shared" si="15"/>
        <v>438</v>
      </c>
      <c r="AR33" s="20">
        <f t="shared" si="15"/>
        <v>0</v>
      </c>
      <c r="AS33" s="20">
        <f t="shared" si="15"/>
        <v>438</v>
      </c>
      <c r="AT33" s="20">
        <f t="shared" si="15"/>
        <v>0</v>
      </c>
      <c r="AU33" s="20">
        <f t="shared" si="15"/>
        <v>2607</v>
      </c>
      <c r="AV33" s="20">
        <f t="shared" si="15"/>
        <v>0</v>
      </c>
      <c r="AW33" s="86"/>
      <c r="AX33" s="85"/>
      <c r="AY33" s="86"/>
      <c r="BA33" s="47"/>
      <c r="BB33" s="47"/>
      <c r="BC33" s="42"/>
    </row>
    <row r="34" spans="1:55" s="16" customFormat="1" ht="21.95" customHeight="1" x14ac:dyDescent="0.25">
      <c r="A34" s="97" t="s">
        <v>22</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62"/>
      <c r="AK34" s="65">
        <f t="shared" ref="AK34:AV34" si="16">+AK33</f>
        <v>331</v>
      </c>
      <c r="AL34" s="65"/>
      <c r="AM34" s="65">
        <f t="shared" si="16"/>
        <v>721</v>
      </c>
      <c r="AN34" s="65"/>
      <c r="AO34" s="65">
        <f t="shared" si="16"/>
        <v>679</v>
      </c>
      <c r="AP34" s="65">
        <f t="shared" si="16"/>
        <v>669</v>
      </c>
      <c r="AQ34" s="65">
        <f t="shared" si="16"/>
        <v>438</v>
      </c>
      <c r="AR34" s="65">
        <f t="shared" si="16"/>
        <v>0</v>
      </c>
      <c r="AS34" s="65">
        <f t="shared" si="16"/>
        <v>438</v>
      </c>
      <c r="AT34" s="65">
        <f t="shared" si="16"/>
        <v>0</v>
      </c>
      <c r="AU34" s="65">
        <f t="shared" si="16"/>
        <v>2607</v>
      </c>
      <c r="AV34" s="65">
        <f t="shared" si="16"/>
        <v>0</v>
      </c>
      <c r="AW34" s="88"/>
      <c r="AX34" s="87"/>
      <c r="AY34" s="88"/>
      <c r="BA34" s="47"/>
      <c r="BB34" s="47"/>
      <c r="BC34" s="42"/>
    </row>
    <row r="35" spans="1:55" s="49" customFormat="1" ht="29.1" customHeight="1" x14ac:dyDescent="0.25">
      <c r="A35" s="118" t="s">
        <v>23</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32"/>
      <c r="AK35" s="21">
        <f t="shared" ref="AK35:AV35" si="17">+AK25+AK34</f>
        <v>2548</v>
      </c>
      <c r="AL35" s="21">
        <f t="shared" si="17"/>
        <v>0</v>
      </c>
      <c r="AM35" s="21">
        <f t="shared" si="17"/>
        <v>6187</v>
      </c>
      <c r="AN35" s="21">
        <f t="shared" si="17"/>
        <v>5454</v>
      </c>
      <c r="AO35" s="21">
        <f t="shared" si="17"/>
        <v>6911</v>
      </c>
      <c r="AP35" s="21">
        <f t="shared" si="17"/>
        <v>6844</v>
      </c>
      <c r="AQ35" s="21">
        <f t="shared" si="17"/>
        <v>3485</v>
      </c>
      <c r="AR35" s="21">
        <f t="shared" si="17"/>
        <v>0</v>
      </c>
      <c r="AS35" s="21">
        <f t="shared" si="17"/>
        <v>3771</v>
      </c>
      <c r="AT35" s="21">
        <f t="shared" si="17"/>
        <v>0</v>
      </c>
      <c r="AU35" s="21">
        <f t="shared" si="17"/>
        <v>22902</v>
      </c>
      <c r="AV35" s="21">
        <f t="shared" si="17"/>
        <v>11629</v>
      </c>
      <c r="AW35" s="86"/>
      <c r="AX35" s="85"/>
      <c r="AY35" s="86"/>
      <c r="AZ35" s="16"/>
      <c r="BA35" s="47"/>
      <c r="BB35" s="47"/>
      <c r="BC35" s="50"/>
    </row>
    <row r="36" spans="1:55" s="46" customFormat="1" x14ac:dyDescent="0.25">
      <c r="C36" s="58"/>
      <c r="D36" s="58"/>
      <c r="E36" s="58"/>
      <c r="G36" s="59"/>
      <c r="H36" s="59"/>
      <c r="I36" s="58"/>
      <c r="J36" s="58"/>
      <c r="AK36" s="59"/>
      <c r="AL36" s="59"/>
      <c r="AM36" s="59"/>
      <c r="AN36" s="59"/>
      <c r="AO36" s="59"/>
      <c r="AP36" s="59"/>
      <c r="AQ36" s="59"/>
      <c r="AR36" s="59"/>
      <c r="AS36" s="59"/>
      <c r="AT36" s="59"/>
      <c r="AU36" s="60"/>
      <c r="AV36" s="60"/>
      <c r="AX36" s="70"/>
    </row>
    <row r="37" spans="1:55" s="46" customFormat="1" x14ac:dyDescent="0.25">
      <c r="C37" s="58"/>
      <c r="D37" s="58"/>
      <c r="E37" s="58"/>
      <c r="G37" s="59"/>
      <c r="H37" s="59"/>
      <c r="I37" s="58"/>
      <c r="J37" s="58"/>
      <c r="AK37" s="59"/>
      <c r="AL37" s="59"/>
      <c r="AM37" s="59"/>
      <c r="AN37" s="59"/>
      <c r="AO37" s="59"/>
      <c r="AP37" s="59"/>
      <c r="AQ37" s="59"/>
      <c r="AR37" s="59"/>
      <c r="AS37" s="59"/>
      <c r="AT37" s="59"/>
      <c r="AU37" s="60"/>
      <c r="AV37" s="60"/>
      <c r="AX37" s="70"/>
    </row>
    <row r="38" spans="1:55" s="46" customFormat="1" x14ac:dyDescent="0.25">
      <c r="C38" s="58"/>
      <c r="D38" s="58"/>
      <c r="E38" s="58"/>
      <c r="G38" s="59"/>
      <c r="H38" s="59"/>
      <c r="I38" s="58"/>
      <c r="J38" s="58"/>
      <c r="AK38" s="59"/>
      <c r="AL38" s="59"/>
      <c r="AM38" s="59"/>
      <c r="AN38" s="59"/>
      <c r="AO38" s="59"/>
      <c r="AP38" s="59"/>
      <c r="AQ38" s="59"/>
      <c r="AR38" s="59"/>
      <c r="AS38" s="59"/>
      <c r="AT38" s="59"/>
      <c r="AU38" s="60"/>
      <c r="AV38" s="60"/>
      <c r="AX38" s="70"/>
    </row>
    <row r="39" spans="1:55" s="46" customFormat="1" x14ac:dyDescent="0.25">
      <c r="C39" s="58"/>
      <c r="D39" s="58"/>
      <c r="E39" s="58"/>
      <c r="G39" s="59"/>
      <c r="H39" s="59"/>
      <c r="I39" s="58"/>
      <c r="J39" s="58"/>
      <c r="AK39" s="59"/>
      <c r="AL39" s="59"/>
      <c r="AM39" s="59"/>
      <c r="AN39" s="59"/>
      <c r="AO39" s="59"/>
      <c r="AP39" s="59"/>
      <c r="AQ39" s="59"/>
      <c r="AR39" s="59"/>
      <c r="AS39" s="59"/>
      <c r="AT39" s="59"/>
      <c r="AU39" s="60"/>
      <c r="AV39" s="60"/>
      <c r="AX39" s="70"/>
    </row>
    <row r="40" spans="1:55" s="46" customFormat="1" x14ac:dyDescent="0.25">
      <c r="C40" s="58"/>
      <c r="D40" s="58"/>
      <c r="E40" s="58"/>
      <c r="G40" s="59"/>
      <c r="H40" s="59"/>
      <c r="AK40" s="59"/>
      <c r="AL40" s="59"/>
      <c r="AM40" s="59"/>
      <c r="AN40" s="59"/>
      <c r="AO40" s="59"/>
      <c r="AP40" s="59"/>
      <c r="AQ40" s="59"/>
      <c r="AR40" s="59"/>
      <c r="AS40" s="59"/>
      <c r="AT40" s="59"/>
      <c r="AU40" s="60"/>
      <c r="AV40" s="60"/>
      <c r="AX40" s="70"/>
    </row>
    <row r="41" spans="1:55" s="46" customFormat="1" x14ac:dyDescent="0.25">
      <c r="C41" s="58"/>
      <c r="G41" s="59"/>
      <c r="H41" s="59"/>
      <c r="AK41" s="59"/>
      <c r="AL41" s="59"/>
      <c r="AM41" s="59"/>
      <c r="AN41" s="59"/>
      <c r="AO41" s="59"/>
      <c r="AP41" s="59"/>
      <c r="AQ41" s="59"/>
      <c r="AR41" s="59"/>
      <c r="AS41" s="59"/>
      <c r="AT41" s="59"/>
      <c r="AU41" s="60"/>
      <c r="AV41" s="60"/>
      <c r="AX41" s="70"/>
    </row>
    <row r="42" spans="1:55" s="46" customFormat="1" x14ac:dyDescent="0.25">
      <c r="G42" s="59"/>
      <c r="H42" s="59"/>
      <c r="AK42" s="59"/>
      <c r="AL42" s="59"/>
      <c r="AM42" s="59"/>
      <c r="AN42" s="59"/>
      <c r="AO42" s="59"/>
      <c r="AP42" s="59"/>
      <c r="AQ42" s="59"/>
      <c r="AR42" s="59"/>
      <c r="AS42" s="59"/>
      <c r="AT42" s="59"/>
      <c r="AU42" s="60"/>
      <c r="AV42" s="60"/>
      <c r="AX42" s="70"/>
    </row>
    <row r="43" spans="1:55" s="46" customFormat="1" x14ac:dyDescent="0.25">
      <c r="G43" s="59"/>
      <c r="H43" s="59"/>
      <c r="AK43" s="59"/>
      <c r="AL43" s="59"/>
      <c r="AM43" s="59"/>
      <c r="AN43" s="59"/>
      <c r="AO43" s="59"/>
      <c r="AP43" s="59"/>
      <c r="AQ43" s="59"/>
      <c r="AR43" s="59"/>
      <c r="AS43" s="59"/>
      <c r="AT43" s="59"/>
      <c r="AU43" s="60"/>
      <c r="AV43" s="60"/>
      <c r="AX43" s="70"/>
    </row>
    <row r="44" spans="1:55" s="46" customFormat="1" x14ac:dyDescent="0.25">
      <c r="G44" s="59"/>
      <c r="H44" s="59"/>
      <c r="AK44" s="59"/>
      <c r="AL44" s="59"/>
      <c r="AM44" s="59"/>
      <c r="AN44" s="59"/>
      <c r="AO44" s="59"/>
      <c r="AP44" s="59"/>
      <c r="AQ44" s="59"/>
      <c r="AR44" s="59"/>
      <c r="AS44" s="59"/>
      <c r="AT44" s="59"/>
      <c r="AU44" s="60"/>
      <c r="AV44" s="60"/>
      <c r="AX44" s="70"/>
    </row>
    <row r="45" spans="1:55" s="46" customFormat="1" x14ac:dyDescent="0.25">
      <c r="G45" s="59"/>
      <c r="H45" s="59"/>
      <c r="AK45" s="59"/>
      <c r="AL45" s="59"/>
      <c r="AM45" s="59"/>
      <c r="AN45" s="59"/>
      <c r="AO45" s="59"/>
      <c r="AP45" s="59"/>
      <c r="AQ45" s="59"/>
      <c r="AR45" s="59"/>
      <c r="AS45" s="59"/>
      <c r="AT45" s="59"/>
      <c r="AU45" s="60"/>
      <c r="AV45" s="60"/>
      <c r="AX45" s="70"/>
    </row>
    <row r="46" spans="1:55" s="46" customFormat="1" x14ac:dyDescent="0.25">
      <c r="G46" s="59"/>
      <c r="H46" s="59"/>
      <c r="AK46" s="59"/>
      <c r="AL46" s="59"/>
      <c r="AM46" s="59"/>
      <c r="AN46" s="59"/>
      <c r="AO46" s="59"/>
      <c r="AP46" s="59"/>
      <c r="AQ46" s="59"/>
      <c r="AR46" s="59"/>
      <c r="AS46" s="59"/>
      <c r="AT46" s="59"/>
      <c r="AU46" s="60"/>
      <c r="AV46" s="60"/>
      <c r="AX46" s="70"/>
    </row>
    <row r="47" spans="1:55" s="46" customFormat="1" x14ac:dyDescent="0.25">
      <c r="G47" s="59"/>
      <c r="H47" s="59"/>
      <c r="AK47" s="59"/>
      <c r="AL47" s="59"/>
      <c r="AM47" s="59"/>
      <c r="AN47" s="59"/>
      <c r="AO47" s="59"/>
      <c r="AP47" s="59"/>
      <c r="AQ47" s="59"/>
      <c r="AR47" s="59"/>
      <c r="AS47" s="59"/>
      <c r="AT47" s="59"/>
      <c r="AU47" s="60"/>
      <c r="AV47" s="60"/>
      <c r="AX47" s="70"/>
    </row>
    <row r="48" spans="1:55" s="46" customFormat="1" x14ac:dyDescent="0.25">
      <c r="C48" s="58"/>
      <c r="G48" s="59"/>
      <c r="H48" s="59"/>
      <c r="AK48" s="59"/>
      <c r="AL48" s="59"/>
      <c r="AM48" s="59"/>
      <c r="AN48" s="59"/>
      <c r="AO48" s="59"/>
      <c r="AP48" s="59"/>
      <c r="AQ48" s="59"/>
      <c r="AR48" s="59"/>
      <c r="AS48" s="59"/>
      <c r="AT48" s="59"/>
      <c r="AU48" s="60"/>
      <c r="AV48" s="60"/>
      <c r="AX48" s="70"/>
    </row>
    <row r="49" spans="3:55" s="46" customFormat="1" x14ac:dyDescent="0.25">
      <c r="C49" s="58"/>
      <c r="G49" s="59"/>
      <c r="H49" s="59"/>
      <c r="AK49" s="59"/>
      <c r="AL49" s="59"/>
      <c r="AM49" s="59"/>
      <c r="AN49" s="59"/>
      <c r="AO49" s="59"/>
      <c r="AP49" s="59"/>
      <c r="AQ49" s="59"/>
      <c r="AR49" s="59"/>
      <c r="AS49" s="59"/>
      <c r="AT49" s="59"/>
      <c r="AU49" s="60"/>
      <c r="AV49" s="60"/>
      <c r="AX49" s="70"/>
    </row>
    <row r="50" spans="3:55" s="46" customFormat="1" x14ac:dyDescent="0.25">
      <c r="C50" s="58"/>
      <c r="G50" s="59"/>
      <c r="H50" s="59"/>
      <c r="AK50" s="59"/>
      <c r="AL50" s="59"/>
      <c r="AM50" s="59"/>
      <c r="AN50" s="59"/>
      <c r="AO50" s="59"/>
      <c r="AP50" s="59"/>
      <c r="AQ50" s="59"/>
      <c r="AR50" s="59"/>
      <c r="AS50" s="59"/>
      <c r="AT50" s="59"/>
      <c r="AU50" s="60"/>
      <c r="AV50" s="60"/>
      <c r="AX50" s="70"/>
    </row>
    <row r="51" spans="3:55" s="46" customFormat="1" x14ac:dyDescent="0.25">
      <c r="C51" s="58"/>
      <c r="G51" s="59"/>
      <c r="H51" s="59"/>
      <c r="AK51" s="59"/>
      <c r="AL51" s="59"/>
      <c r="AM51" s="59"/>
      <c r="AN51" s="59"/>
      <c r="AO51" s="59"/>
      <c r="AP51" s="59"/>
      <c r="AQ51" s="59"/>
      <c r="AR51" s="59"/>
      <c r="AS51" s="59"/>
      <c r="AT51" s="59"/>
      <c r="AU51" s="60"/>
      <c r="AV51" s="60"/>
      <c r="AX51" s="70"/>
    </row>
    <row r="52" spans="3:55" s="46" customFormat="1" x14ac:dyDescent="0.25">
      <c r="C52" s="58"/>
      <c r="G52" s="59"/>
      <c r="H52" s="59"/>
      <c r="AK52" s="59"/>
      <c r="AL52" s="59"/>
      <c r="AM52" s="59"/>
      <c r="AN52" s="59"/>
      <c r="AO52" s="59"/>
      <c r="AP52" s="59"/>
      <c r="AQ52" s="59"/>
      <c r="AR52" s="59"/>
      <c r="AS52" s="59"/>
      <c r="AT52" s="59"/>
      <c r="AU52" s="60"/>
      <c r="AV52" s="60"/>
      <c r="AX52" s="70"/>
    </row>
    <row r="53" spans="3:55" s="46" customFormat="1" x14ac:dyDescent="0.25">
      <c r="C53" s="58"/>
      <c r="G53" s="59"/>
      <c r="H53" s="59"/>
      <c r="AK53" s="59"/>
      <c r="AL53" s="59"/>
      <c r="AM53" s="59"/>
      <c r="AN53" s="59"/>
      <c r="AO53" s="59"/>
      <c r="AP53" s="59"/>
      <c r="AQ53" s="59"/>
      <c r="AR53" s="59"/>
      <c r="AS53" s="59"/>
      <c r="AT53" s="59"/>
      <c r="AU53" s="60"/>
      <c r="AV53" s="60"/>
      <c r="AX53" s="70"/>
    </row>
    <row r="54" spans="3:55" s="46" customFormat="1" x14ac:dyDescent="0.25">
      <c r="C54" s="58"/>
      <c r="G54" s="59"/>
      <c r="H54" s="59"/>
      <c r="AK54" s="59"/>
      <c r="AL54" s="59"/>
      <c r="AM54" s="59"/>
      <c r="AN54" s="59"/>
      <c r="AO54" s="59"/>
      <c r="AP54" s="59"/>
      <c r="AQ54" s="59"/>
      <c r="AR54" s="59"/>
      <c r="AS54" s="59"/>
      <c r="AT54" s="59"/>
      <c r="AU54" s="60"/>
      <c r="AV54" s="60"/>
      <c r="AX54" s="70"/>
    </row>
    <row r="55" spans="3:55" s="46" customFormat="1" x14ac:dyDescent="0.25">
      <c r="G55" s="59"/>
      <c r="H55" s="59"/>
      <c r="AK55" s="59"/>
      <c r="AL55" s="59"/>
      <c r="AM55" s="59"/>
      <c r="AN55" s="59"/>
      <c r="AO55" s="59"/>
      <c r="AP55" s="59"/>
      <c r="AQ55" s="59"/>
      <c r="AR55" s="59"/>
      <c r="AS55" s="59"/>
      <c r="AT55" s="59"/>
      <c r="AU55" s="60"/>
      <c r="AV55" s="60"/>
      <c r="AX55" s="70"/>
    </row>
    <row r="56" spans="3:55" s="46" customFormat="1" x14ac:dyDescent="0.25">
      <c r="G56" s="59"/>
      <c r="H56" s="59"/>
      <c r="AK56" s="59"/>
      <c r="AL56" s="59"/>
      <c r="AM56" s="59"/>
      <c r="AN56" s="59"/>
      <c r="AO56" s="59"/>
      <c r="AP56" s="59"/>
      <c r="AQ56" s="59"/>
      <c r="AR56" s="59"/>
      <c r="AS56" s="59"/>
      <c r="AT56" s="59"/>
      <c r="AU56" s="60"/>
      <c r="AV56" s="60"/>
      <c r="AX56" s="70"/>
    </row>
    <row r="57" spans="3:55" s="46" customFormat="1" x14ac:dyDescent="0.25">
      <c r="G57" s="59"/>
      <c r="H57" s="59"/>
      <c r="AK57" s="59"/>
      <c r="AL57" s="59"/>
      <c r="AM57" s="59"/>
      <c r="AN57" s="59"/>
      <c r="AO57" s="59"/>
      <c r="AP57" s="59"/>
      <c r="AQ57" s="59"/>
      <c r="AR57" s="59"/>
      <c r="AS57" s="59"/>
      <c r="AT57" s="59"/>
      <c r="AU57" s="60"/>
      <c r="AV57" s="60"/>
      <c r="AX57" s="70"/>
    </row>
    <row r="58" spans="3:55" s="46" customFormat="1" x14ac:dyDescent="0.25">
      <c r="G58" s="59"/>
      <c r="H58" s="59"/>
      <c r="AK58" s="59"/>
      <c r="AL58" s="59"/>
      <c r="AM58" s="59"/>
      <c r="AN58" s="59"/>
      <c r="AO58" s="59"/>
      <c r="AP58" s="59"/>
      <c r="AQ58" s="59"/>
      <c r="AR58" s="59"/>
      <c r="AS58" s="59"/>
      <c r="AT58" s="59"/>
      <c r="AU58" s="60"/>
      <c r="AV58" s="60"/>
      <c r="AX58" s="70"/>
    </row>
    <row r="59" spans="3:55" s="46" customFormat="1" x14ac:dyDescent="0.25">
      <c r="G59" s="59"/>
      <c r="H59" s="59"/>
      <c r="AK59" s="59"/>
      <c r="AL59" s="59"/>
      <c r="AM59" s="59"/>
      <c r="AN59" s="59"/>
      <c r="AO59" s="59"/>
      <c r="AP59" s="59"/>
      <c r="AQ59" s="59"/>
      <c r="AR59" s="59"/>
      <c r="AS59" s="59"/>
      <c r="AT59" s="59"/>
      <c r="AU59" s="60"/>
      <c r="AV59" s="60"/>
      <c r="AX59" s="70"/>
    </row>
    <row r="60" spans="3:55" s="46" customFormat="1" x14ac:dyDescent="0.25">
      <c r="G60" s="59"/>
      <c r="H60" s="59"/>
      <c r="AK60" s="59"/>
      <c r="AL60" s="59"/>
      <c r="AM60" s="59"/>
      <c r="AN60" s="59"/>
      <c r="AO60" s="59"/>
      <c r="AP60" s="59"/>
      <c r="AQ60" s="59"/>
      <c r="AR60" s="59"/>
      <c r="AS60" s="59"/>
      <c r="AT60" s="59"/>
      <c r="AU60" s="60"/>
      <c r="AV60" s="60"/>
      <c r="AX60" s="70"/>
    </row>
    <row r="61" spans="3:55" s="46" customFormat="1" x14ac:dyDescent="0.25">
      <c r="G61" s="59"/>
      <c r="H61" s="59"/>
      <c r="AK61" s="59"/>
      <c r="AL61" s="59"/>
      <c r="AM61" s="59"/>
      <c r="AN61" s="59"/>
      <c r="AO61" s="59"/>
      <c r="AP61" s="59"/>
      <c r="AQ61" s="59"/>
      <c r="AR61" s="59"/>
      <c r="AS61" s="59"/>
      <c r="AT61" s="59"/>
      <c r="AU61" s="60"/>
      <c r="AV61" s="60"/>
      <c r="AX61" s="70"/>
    </row>
    <row r="62" spans="3:55" s="46" customFormat="1" x14ac:dyDescent="0.25">
      <c r="G62" s="59"/>
      <c r="H62" s="59"/>
      <c r="AK62" s="59"/>
      <c r="AL62" s="59"/>
      <c r="AM62" s="59"/>
      <c r="AN62" s="59"/>
      <c r="AO62" s="59"/>
      <c r="AP62" s="59"/>
      <c r="AQ62" s="59"/>
      <c r="AR62" s="59"/>
      <c r="AS62" s="59"/>
      <c r="AT62" s="59"/>
      <c r="AU62" s="60"/>
      <c r="AV62" s="60"/>
      <c r="AX62" s="70"/>
    </row>
    <row r="63" spans="3:55" s="51" customFormat="1" x14ac:dyDescent="0.25">
      <c r="G63" s="52"/>
      <c r="H63" s="52"/>
      <c r="K63" s="53"/>
      <c r="AK63" s="52"/>
      <c r="AL63" s="52"/>
      <c r="AM63" s="52"/>
      <c r="AN63" s="52"/>
      <c r="AO63" s="54"/>
      <c r="AP63" s="54"/>
      <c r="AQ63" s="52"/>
      <c r="AR63" s="52"/>
      <c r="AS63" s="52"/>
      <c r="AT63" s="52"/>
      <c r="AU63" s="55"/>
      <c r="AV63" s="55"/>
      <c r="AX63" s="71"/>
      <c r="AZ63" s="56"/>
      <c r="BA63" s="46"/>
      <c r="BB63" s="46"/>
      <c r="BC63" s="57"/>
    </row>
  </sheetData>
  <mergeCells count="121">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 ref="A33:AI33"/>
    <mergeCell ref="A34:AI34"/>
    <mergeCell ref="A35:AI35"/>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P13:AP14"/>
    <mergeCell ref="O13:O14"/>
    <mergeCell ref="P13:P14"/>
    <mergeCell ref="J12:J14"/>
    <mergeCell ref="AQ12:AR12"/>
    <mergeCell ref="V13:V14"/>
    <mergeCell ref="AB13:AB14"/>
    <mergeCell ref="AH13:AH14"/>
    <mergeCell ref="AI13:AI14"/>
    <mergeCell ref="AJ13:AJ14"/>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s>
  <dataValidations disablePrompts="1"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PEDI  SEPTIEMBRE 30</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Nubia Patricia Sanabria</cp:lastModifiedBy>
  <cp:lastPrinted>2018-04-10T21:33:25Z</cp:lastPrinted>
  <dcterms:created xsi:type="dcterms:W3CDTF">2017-07-18T17:26:55Z</dcterms:created>
  <dcterms:modified xsi:type="dcterms:W3CDTF">2018-12-27T22:39:12Z</dcterms:modified>
</cp:coreProperties>
</file>